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5480" windowHeight="9120"/>
  </bookViews>
  <sheets>
    <sheet name="Supporting Information S1" sheetId="4" r:id="rId1"/>
    <sheet name="Supporting Information S2" sheetId="7" r:id="rId2"/>
    <sheet name="Data to tabulate for suppinfo" sheetId="6" state="hidden" r:id="rId3"/>
    <sheet name="Supporting Information S3" sheetId="1" r:id="rId4"/>
    <sheet name="Supporting Information S4" sheetId="8" r:id="rId5"/>
  </sheets>
  <definedNames>
    <definedName name="_xlnm._FilterDatabase" localSheetId="2" hidden="1">'Data to tabulate for suppinfo'!$A$1:$AF$130</definedName>
    <definedName name="_xlnm._FilterDatabase" localSheetId="1" hidden="1">'Supporting Information S2'!$A$2:$E$752</definedName>
    <definedName name="_xlnm.Print_Area" localSheetId="0">'Supporting Information S1'!$B$2:$F$135</definedName>
  </definedNames>
  <calcPr calcId="145621"/>
</workbook>
</file>

<file path=xl/calcChain.xml><?xml version="1.0" encoding="utf-8"?>
<calcChain xmlns="http://schemas.openxmlformats.org/spreadsheetml/2006/main">
  <c r="Z129" i="6" l="1"/>
  <c r="L29" i="6" l="1"/>
  <c r="H133" i="6" l="1"/>
  <c r="I133" i="6" s="1"/>
  <c r="J133" i="6" s="1"/>
  <c r="L133" i="6" s="1"/>
  <c r="H134" i="6"/>
  <c r="I134" i="6" s="1"/>
  <c r="J134" i="6" s="1"/>
  <c r="L134" i="6" s="1"/>
  <c r="H135" i="6"/>
  <c r="I135" i="6" s="1"/>
  <c r="J135" i="6" s="1"/>
  <c r="L135" i="6" s="1"/>
  <c r="H136" i="6"/>
  <c r="I136" i="6" s="1"/>
  <c r="J136" i="6" s="1"/>
  <c r="L136" i="6" s="1"/>
  <c r="H137" i="6"/>
  <c r="I137" i="6" s="1"/>
  <c r="J137" i="6" s="1"/>
  <c r="L137" i="6" s="1"/>
  <c r="H138" i="6"/>
  <c r="I138" i="6" s="1"/>
  <c r="J138" i="6" s="1"/>
  <c r="L138" i="6" s="1"/>
  <c r="H139" i="6"/>
  <c r="I139" i="6" s="1"/>
  <c r="J139" i="6" s="1"/>
  <c r="L139" i="6" s="1"/>
  <c r="Z139" i="6"/>
  <c r="AE139" i="6"/>
  <c r="H140" i="6"/>
  <c r="I140" i="6" s="1"/>
  <c r="J140" i="6" s="1"/>
  <c r="L140" i="6" s="1"/>
  <c r="H80" i="6" l="1"/>
  <c r="I80" i="6" s="1"/>
  <c r="J80" i="6" s="1"/>
  <c r="L80" i="6" s="1"/>
  <c r="H4" i="6"/>
  <c r="I4" i="6" s="1"/>
  <c r="J4" i="6" s="1"/>
  <c r="L4" i="6" s="1"/>
  <c r="H10" i="6"/>
  <c r="I10" i="6" s="1"/>
  <c r="J10" i="6" s="1"/>
  <c r="L10" i="6" s="1"/>
  <c r="H74" i="6"/>
  <c r="I74" i="6" s="1"/>
  <c r="J74" i="6" s="1"/>
  <c r="L74" i="6" s="1"/>
  <c r="Z74" i="6"/>
  <c r="H24" i="6"/>
  <c r="I24" i="6" s="1"/>
  <c r="J24" i="6" s="1"/>
  <c r="L24" i="6" s="1"/>
  <c r="H15" i="6"/>
  <c r="I15" i="6" s="1"/>
  <c r="J15" i="6" s="1"/>
  <c r="L15" i="6" s="1"/>
  <c r="H9" i="6"/>
  <c r="I9" i="6" s="1"/>
  <c r="J9" i="6" s="1"/>
  <c r="L9" i="6" s="1"/>
  <c r="H61" i="6"/>
  <c r="I61" i="6" s="1"/>
  <c r="J61" i="6" s="1"/>
  <c r="L61" i="6" s="1"/>
  <c r="H13" i="6"/>
  <c r="I13" i="6" s="1"/>
  <c r="J13" i="6" s="1"/>
  <c r="L13" i="6" s="1"/>
  <c r="Z13" i="6"/>
  <c r="H81" i="6"/>
  <c r="I81" i="6" s="1"/>
  <c r="J81" i="6" s="1"/>
  <c r="L81" i="6" s="1"/>
  <c r="H35" i="6"/>
  <c r="I35" i="6" s="1"/>
  <c r="J35" i="6" s="1"/>
  <c r="L35" i="6" s="1"/>
  <c r="D19" i="6"/>
  <c r="H19" i="6" s="1"/>
  <c r="I19" i="6" s="1"/>
  <c r="J19" i="6" s="1"/>
  <c r="L19" i="6" s="1"/>
  <c r="H21" i="6"/>
  <c r="I21" i="6" s="1"/>
  <c r="J21" i="6" s="1"/>
  <c r="L21" i="6" s="1"/>
  <c r="H142" i="6"/>
  <c r="I142" i="6" s="1"/>
  <c r="J142" i="6" s="1"/>
  <c r="L142" i="6" s="1"/>
  <c r="H67" i="6"/>
  <c r="I67" i="6" s="1"/>
  <c r="J67" i="6" s="1"/>
  <c r="L67" i="6" s="1"/>
  <c r="H68" i="6"/>
  <c r="I68" i="6" s="1"/>
  <c r="J68" i="6" s="1"/>
  <c r="L68" i="6" s="1"/>
  <c r="H36" i="6"/>
  <c r="I36" i="6"/>
  <c r="J36" i="6" s="1"/>
  <c r="L36" i="6" s="1"/>
  <c r="H69" i="6"/>
  <c r="I69" i="6" s="1"/>
  <c r="J69" i="6" s="1"/>
  <c r="L69" i="6" s="1"/>
  <c r="H70" i="6"/>
  <c r="I70" i="6" s="1"/>
  <c r="J70" i="6" s="1"/>
  <c r="L70" i="6" s="1"/>
  <c r="H79" i="6"/>
  <c r="I79" i="6" s="1"/>
  <c r="J79" i="6" s="1"/>
  <c r="L79" i="6" s="1"/>
  <c r="H22" i="6"/>
  <c r="I22" i="6" s="1"/>
  <c r="J22" i="6" s="1"/>
  <c r="L22" i="6" s="1"/>
  <c r="H52" i="6"/>
  <c r="I52" i="6" s="1"/>
  <c r="J52" i="6" s="1"/>
  <c r="L52" i="6" s="1"/>
  <c r="AE52" i="6"/>
  <c r="H33" i="6"/>
  <c r="I33" i="6" s="1"/>
  <c r="J33" i="6" s="1"/>
  <c r="L33" i="6" s="1"/>
  <c r="H82" i="6"/>
  <c r="I82" i="6"/>
  <c r="J82" i="6" s="1"/>
  <c r="L82" i="6" s="1"/>
  <c r="H83" i="6"/>
  <c r="I83" i="6" s="1"/>
  <c r="J83" i="6" s="1"/>
  <c r="L83" i="6" s="1"/>
  <c r="H8" i="6"/>
  <c r="I8" i="6" s="1"/>
  <c r="J8" i="6" s="1"/>
  <c r="L8" i="6" s="1"/>
  <c r="H65" i="6"/>
  <c r="I65" i="6" s="1"/>
  <c r="J65" i="6" s="1"/>
  <c r="L65" i="6" s="1"/>
  <c r="H72" i="6"/>
  <c r="I72" i="6" s="1"/>
  <c r="J72" i="6" s="1"/>
  <c r="L72" i="6" s="1"/>
  <c r="H71" i="6"/>
  <c r="I71" i="6" s="1"/>
  <c r="J71" i="6" s="1"/>
  <c r="L71" i="6" s="1"/>
  <c r="H44" i="6"/>
  <c r="I44" i="6" s="1"/>
  <c r="J44" i="6" s="1"/>
  <c r="L44" i="6" s="1"/>
  <c r="H84" i="6"/>
  <c r="I84" i="6" s="1"/>
  <c r="J84" i="6" s="1"/>
  <c r="L84" i="6" s="1"/>
  <c r="H85" i="6"/>
  <c r="I85" i="6" s="1"/>
  <c r="J85" i="6" s="1"/>
  <c r="L85" i="6" s="1"/>
  <c r="H56" i="6"/>
  <c r="I56" i="6" s="1"/>
  <c r="J56" i="6" s="1"/>
  <c r="L56" i="6" s="1"/>
  <c r="Z56" i="6"/>
  <c r="H86" i="6"/>
  <c r="I86" i="6" s="1"/>
  <c r="J86" i="6" s="1"/>
  <c r="L86" i="6" s="1"/>
  <c r="H87" i="6"/>
  <c r="I87" i="6" s="1"/>
  <c r="J87" i="6" s="1"/>
  <c r="L87" i="6" s="1"/>
  <c r="H88" i="6"/>
  <c r="I88" i="6" s="1"/>
  <c r="J88" i="6" s="1"/>
  <c r="L88" i="6" s="1"/>
  <c r="H89" i="6"/>
  <c r="I89" i="6" s="1"/>
  <c r="J89" i="6" s="1"/>
  <c r="L89" i="6" s="1"/>
  <c r="Z89" i="6"/>
  <c r="H90" i="6"/>
  <c r="I90" i="6" s="1"/>
  <c r="J90" i="6" s="1"/>
  <c r="L90" i="6" s="1"/>
  <c r="H12" i="6"/>
  <c r="I12" i="6" s="1"/>
  <c r="J12" i="6" s="1"/>
  <c r="L12" i="6" s="1"/>
  <c r="H91" i="6"/>
  <c r="I91" i="6" s="1"/>
  <c r="J91" i="6" s="1"/>
  <c r="L91" i="6" s="1"/>
  <c r="H92" i="6"/>
  <c r="I92" i="6" s="1"/>
  <c r="J92" i="6" s="1"/>
  <c r="L92" i="6" s="1"/>
  <c r="Z92" i="6"/>
  <c r="H58" i="6"/>
  <c r="I58" i="6" s="1"/>
  <c r="J58" i="6" s="1"/>
  <c r="L58" i="6" s="1"/>
  <c r="H76" i="6"/>
  <c r="I76" i="6" s="1"/>
  <c r="J76" i="6" s="1"/>
  <c r="L76" i="6" s="1"/>
  <c r="H46" i="6"/>
  <c r="I46" i="6" s="1"/>
  <c r="J46" i="6" s="1"/>
  <c r="L46" i="6" s="1"/>
  <c r="Z46" i="6"/>
  <c r="H18" i="6"/>
  <c r="I18" i="6" s="1"/>
  <c r="J18" i="6" s="1"/>
  <c r="L18" i="6" s="1"/>
  <c r="H20" i="6"/>
  <c r="I20" i="6" s="1"/>
  <c r="J20" i="6" s="1"/>
  <c r="L20" i="6" s="1"/>
  <c r="Z20" i="6"/>
  <c r="H93" i="6"/>
  <c r="I93" i="6" s="1"/>
  <c r="J93" i="6" s="1"/>
  <c r="L93" i="6" s="1"/>
  <c r="H94" i="6"/>
  <c r="I94" i="6" s="1"/>
  <c r="J94" i="6" s="1"/>
  <c r="L94" i="6" s="1"/>
  <c r="H77" i="6"/>
  <c r="I77" i="6" s="1"/>
  <c r="J77" i="6" s="1"/>
  <c r="L77" i="6" s="1"/>
  <c r="H26" i="6"/>
  <c r="I26" i="6" s="1"/>
  <c r="J26" i="6" s="1"/>
  <c r="L26" i="6" s="1"/>
  <c r="H95" i="6"/>
  <c r="I95" i="6" s="1"/>
  <c r="J95" i="6" s="1"/>
  <c r="L95" i="6" s="1"/>
  <c r="H96" i="6"/>
  <c r="I96" i="6" s="1"/>
  <c r="J96" i="6" s="1"/>
  <c r="L96" i="6" s="1"/>
  <c r="Z96" i="6"/>
  <c r="H38" i="6"/>
  <c r="I38" i="6" s="1"/>
  <c r="J38" i="6" s="1"/>
  <c r="L38" i="6" s="1"/>
  <c r="H73" i="6"/>
  <c r="I73" i="6" s="1"/>
  <c r="J73" i="6" s="1"/>
  <c r="L73" i="6" s="1"/>
  <c r="Z73" i="6"/>
  <c r="H97" i="6"/>
  <c r="I97" i="6" s="1"/>
  <c r="J97" i="6" s="1"/>
  <c r="L97" i="6" s="1"/>
  <c r="H39" i="6"/>
  <c r="I39" i="6" s="1"/>
  <c r="J39" i="6" s="1"/>
  <c r="L39" i="6" s="1"/>
  <c r="H98" i="6"/>
  <c r="I98" i="6" s="1"/>
  <c r="J98" i="6" s="1"/>
  <c r="L98" i="6" s="1"/>
  <c r="H23" i="6"/>
  <c r="I23" i="6"/>
  <c r="J23" i="6" s="1"/>
  <c r="L23" i="6" s="1"/>
  <c r="H99" i="6"/>
  <c r="I99" i="6" s="1"/>
  <c r="J99" i="6" s="1"/>
  <c r="L99" i="6" s="1"/>
  <c r="H40" i="6"/>
  <c r="I40" i="6" s="1"/>
  <c r="J40" i="6" s="1"/>
  <c r="L40" i="6" s="1"/>
  <c r="H100" i="6"/>
  <c r="I100" i="6" s="1"/>
  <c r="J100" i="6" s="1"/>
  <c r="L100" i="6" s="1"/>
  <c r="H101" i="6"/>
  <c r="I101" i="6" s="1"/>
  <c r="J101" i="6" s="1"/>
  <c r="L101" i="6" s="1"/>
  <c r="H102" i="6"/>
  <c r="I102" i="6" s="1"/>
  <c r="J102" i="6" s="1"/>
  <c r="L102" i="6" s="1"/>
  <c r="H103" i="6"/>
  <c r="I103" i="6" s="1"/>
  <c r="J103" i="6" s="1"/>
  <c r="L103" i="6" s="1"/>
  <c r="H25" i="6"/>
  <c r="I25" i="6" s="1"/>
  <c r="J25" i="6" s="1"/>
  <c r="L25" i="6" s="1"/>
  <c r="H104" i="6"/>
  <c r="I104" i="6" s="1"/>
  <c r="J104" i="6" s="1"/>
  <c r="L104" i="6" s="1"/>
  <c r="H105" i="6"/>
  <c r="I105" i="6" s="1"/>
  <c r="J105" i="6" s="1"/>
  <c r="L105" i="6" s="1"/>
  <c r="H14" i="6"/>
  <c r="I14" i="6" s="1"/>
  <c r="J14" i="6" s="1"/>
  <c r="L14" i="6" s="1"/>
  <c r="H75" i="6"/>
  <c r="I75" i="6" s="1"/>
  <c r="J75" i="6" s="1"/>
  <c r="L75" i="6" s="1"/>
  <c r="H106" i="6"/>
  <c r="I106" i="6" s="1"/>
  <c r="J106" i="6" s="1"/>
  <c r="L106" i="6" s="1"/>
  <c r="H107" i="6"/>
  <c r="I107" i="6" s="1"/>
  <c r="J107" i="6" s="1"/>
  <c r="L107" i="6" s="1"/>
  <c r="H34" i="6"/>
  <c r="I34" i="6"/>
  <c r="J34" i="6" s="1"/>
  <c r="L34" i="6" s="1"/>
  <c r="H108" i="6"/>
  <c r="I108" i="6" s="1"/>
  <c r="J108" i="6" s="1"/>
  <c r="L108" i="6" s="1"/>
  <c r="H32" i="6"/>
  <c r="I32" i="6" s="1"/>
  <c r="J32" i="6" s="1"/>
  <c r="L32" i="6" s="1"/>
  <c r="H66" i="6"/>
  <c r="I66" i="6" s="1"/>
  <c r="J66" i="6" s="1"/>
  <c r="L66" i="6" s="1"/>
  <c r="H109" i="6"/>
  <c r="I109" i="6" s="1"/>
  <c r="J109" i="6" s="1"/>
  <c r="L109" i="6" s="1"/>
  <c r="AE109" i="6"/>
  <c r="H110" i="6"/>
  <c r="I110" i="6" s="1"/>
  <c r="J110" i="6" s="1"/>
  <c r="L110" i="6" s="1"/>
  <c r="H28" i="6"/>
  <c r="I28" i="6" s="1"/>
  <c r="J28" i="6" s="1"/>
  <c r="L28" i="6" s="1"/>
  <c r="Z28" i="6"/>
  <c r="H59" i="6"/>
  <c r="I59" i="6" s="1"/>
  <c r="J59" i="6" s="1"/>
  <c r="L59" i="6" s="1"/>
  <c r="H78" i="6"/>
  <c r="I78" i="6" s="1"/>
  <c r="J78" i="6" s="1"/>
  <c r="L78" i="6" s="1"/>
  <c r="H111" i="6"/>
  <c r="I111" i="6" s="1"/>
  <c r="J111" i="6" s="1"/>
  <c r="L111" i="6" s="1"/>
  <c r="Z111" i="6"/>
  <c r="H48" i="6"/>
  <c r="I48" i="6" s="1"/>
  <c r="J48" i="6" s="1"/>
  <c r="L48" i="6" s="1"/>
  <c r="H30" i="6"/>
  <c r="I30" i="6"/>
  <c r="J30" i="6" s="1"/>
  <c r="L30" i="6" s="1"/>
  <c r="H57" i="6"/>
  <c r="I57" i="6" s="1"/>
  <c r="J57" i="6" s="1"/>
  <c r="L57" i="6" s="1"/>
  <c r="H112" i="6"/>
  <c r="I112" i="6" s="1"/>
  <c r="J112" i="6" s="1"/>
  <c r="L112" i="6" s="1"/>
  <c r="H113" i="6"/>
  <c r="I113" i="6" s="1"/>
  <c r="J113" i="6" s="1"/>
  <c r="L113" i="6" s="1"/>
  <c r="H31" i="6"/>
  <c r="I31" i="6" s="1"/>
  <c r="J31" i="6" s="1"/>
  <c r="L31" i="6" s="1"/>
  <c r="H114" i="6"/>
  <c r="I114" i="6" s="1"/>
  <c r="J114" i="6" s="1"/>
  <c r="L114" i="6" s="1"/>
  <c r="H115" i="6"/>
  <c r="I115" i="6" s="1"/>
  <c r="J115" i="6" s="1"/>
  <c r="L115" i="6" s="1"/>
  <c r="H41" i="6"/>
  <c r="I41" i="6" s="1"/>
  <c r="J41" i="6" s="1"/>
  <c r="L41" i="6" s="1"/>
  <c r="H116" i="6"/>
  <c r="I116" i="6" s="1"/>
  <c r="J116" i="6" s="1"/>
  <c r="L116" i="6" s="1"/>
  <c r="H16" i="6"/>
  <c r="I16" i="6" s="1"/>
  <c r="J16" i="6" s="1"/>
  <c r="L16" i="6" s="1"/>
  <c r="H117" i="6"/>
  <c r="I117" i="6" s="1"/>
  <c r="J117" i="6" s="1"/>
  <c r="L117" i="6" s="1"/>
  <c r="H64" i="6"/>
  <c r="I64" i="6" s="1"/>
  <c r="J64" i="6" s="1"/>
  <c r="L64" i="6" s="1"/>
  <c r="Z64" i="6"/>
  <c r="H54" i="6"/>
  <c r="I54" i="6" s="1"/>
  <c r="J54" i="6" s="1"/>
  <c r="L54" i="6" s="1"/>
  <c r="H118" i="6"/>
  <c r="I118" i="6" s="1"/>
  <c r="J118" i="6" s="1"/>
  <c r="L118" i="6" s="1"/>
  <c r="H47" i="6"/>
  <c r="I47" i="6" s="1"/>
  <c r="J47" i="6" s="1"/>
  <c r="L47" i="6" s="1"/>
  <c r="H119" i="6"/>
  <c r="I119" i="6" s="1"/>
  <c r="J119" i="6" s="1"/>
  <c r="L119" i="6" s="1"/>
  <c r="H120" i="6"/>
  <c r="I120" i="6" s="1"/>
  <c r="J120" i="6" s="1"/>
  <c r="L120" i="6" s="1"/>
  <c r="AE120" i="6"/>
  <c r="H55" i="6"/>
  <c r="I55" i="6" s="1"/>
  <c r="J55" i="6" s="1"/>
  <c r="L55" i="6" s="1"/>
  <c r="H121" i="6"/>
  <c r="I121" i="6" s="1"/>
  <c r="J121" i="6" s="1"/>
  <c r="L121" i="6" s="1"/>
  <c r="H6" i="6"/>
  <c r="I6" i="6" s="1"/>
  <c r="J6" i="6" s="1"/>
  <c r="L6" i="6" s="1"/>
  <c r="H27" i="6"/>
  <c r="I27" i="6" s="1"/>
  <c r="J27" i="6" s="1"/>
  <c r="L27" i="6" s="1"/>
  <c r="H11" i="6"/>
  <c r="I11" i="6" s="1"/>
  <c r="J11" i="6" s="1"/>
  <c r="L11" i="6" s="1"/>
  <c r="H17" i="6"/>
  <c r="I17" i="6" s="1"/>
  <c r="J17" i="6" s="1"/>
  <c r="L17" i="6" s="1"/>
  <c r="H122" i="6"/>
  <c r="I122" i="6" s="1"/>
  <c r="J122" i="6" s="1"/>
  <c r="L122" i="6" s="1"/>
  <c r="H123" i="6"/>
  <c r="I123" i="6" s="1"/>
  <c r="J123" i="6" s="1"/>
  <c r="L123" i="6" s="1"/>
  <c r="H63" i="6"/>
  <c r="I63" i="6" s="1"/>
  <c r="J63" i="6" s="1"/>
  <c r="L63" i="6" s="1"/>
  <c r="H50" i="6"/>
  <c r="I50" i="6" s="1"/>
  <c r="J50" i="6" s="1"/>
  <c r="L50" i="6" s="1"/>
  <c r="H5" i="6"/>
  <c r="I5" i="6" s="1"/>
  <c r="H124" i="6"/>
  <c r="I124" i="6" s="1"/>
  <c r="J124" i="6" s="1"/>
  <c r="L124" i="6" s="1"/>
  <c r="Z124" i="6"/>
  <c r="H29" i="6"/>
  <c r="I29" i="6" s="1"/>
  <c r="J29" i="6" s="1"/>
  <c r="Z29" i="6"/>
  <c r="H141" i="6"/>
  <c r="I141" i="6" s="1"/>
  <c r="J141" i="6" s="1"/>
  <c r="L141" i="6" s="1"/>
  <c r="AE141" i="6"/>
  <c r="H125" i="6"/>
  <c r="I125" i="6" s="1"/>
  <c r="J125" i="6" s="1"/>
  <c r="L125" i="6" s="1"/>
  <c r="H126" i="6"/>
  <c r="I126" i="6" s="1"/>
  <c r="J126" i="6" s="1"/>
  <c r="L126" i="6" s="1"/>
  <c r="H53" i="6"/>
  <c r="I53" i="6" s="1"/>
  <c r="J53" i="6" s="1"/>
  <c r="L53" i="6" s="1"/>
  <c r="AE53" i="6"/>
  <c r="H127" i="6"/>
  <c r="I127" i="6" s="1"/>
  <c r="J127" i="6" s="1"/>
  <c r="L127" i="6" s="1"/>
  <c r="H128" i="6"/>
  <c r="I128" i="6" s="1"/>
  <c r="J128" i="6" s="1"/>
  <c r="L128" i="6" s="1"/>
  <c r="H7" i="6"/>
  <c r="I7" i="6" s="1"/>
  <c r="J7" i="6" s="1"/>
  <c r="L7" i="6" s="1"/>
  <c r="H129" i="6"/>
  <c r="I129" i="6" s="1"/>
  <c r="J129" i="6" s="1"/>
  <c r="L129" i="6" s="1"/>
  <c r="H45" i="6"/>
  <c r="I45" i="6" s="1"/>
  <c r="J45" i="6" s="1"/>
  <c r="L45" i="6" s="1"/>
  <c r="H51" i="6"/>
  <c r="I51" i="6"/>
  <c r="J51" i="6" s="1"/>
  <c r="L51" i="6" s="1"/>
  <c r="Z51" i="6"/>
  <c r="H37" i="6"/>
  <c r="I37" i="6" s="1"/>
  <c r="J37" i="6" s="1"/>
  <c r="L37" i="6" s="1"/>
  <c r="H42" i="6"/>
  <c r="I42" i="6" s="1"/>
  <c r="J42" i="6" s="1"/>
  <c r="L42" i="6" s="1"/>
  <c r="AE42" i="6"/>
  <c r="H62" i="6"/>
  <c r="I62" i="6" s="1"/>
  <c r="J62" i="6" s="1"/>
  <c r="L62" i="6" s="1"/>
  <c r="H130" i="6"/>
  <c r="I130" i="6"/>
  <c r="J130" i="6" s="1"/>
  <c r="L130" i="6" s="1"/>
  <c r="H43" i="6"/>
  <c r="I43" i="6" s="1"/>
  <c r="J43" i="6" s="1"/>
  <c r="L43" i="6" s="1"/>
  <c r="H49" i="6"/>
  <c r="I49" i="6" s="1"/>
  <c r="J49" i="6" s="1"/>
  <c r="L49" i="6" s="1"/>
  <c r="H60" i="6"/>
  <c r="I60" i="6" s="1"/>
  <c r="J60" i="6" s="1"/>
  <c r="L60" i="6" s="1"/>
  <c r="J5" i="6" l="1"/>
  <c r="L5" i="6" s="1"/>
</calcChain>
</file>

<file path=xl/comments1.xml><?xml version="1.0" encoding="utf-8"?>
<comments xmlns="http://schemas.openxmlformats.org/spreadsheetml/2006/main">
  <authors>
    <author>D.A.Newby</author>
    <author>dn79</author>
  </authors>
  <commentList>
    <comment ref="B2" authorId="0">
      <text>
        <r>
          <rPr>
            <b/>
            <sz val="9"/>
            <color indexed="81"/>
            <rFont val="Tahoma"/>
            <family val="2"/>
          </rPr>
          <t>D.A.Newby:</t>
        </r>
        <r>
          <rPr>
            <sz val="9"/>
            <color indexed="81"/>
            <rFont val="Tahoma"/>
            <family val="2"/>
          </rPr>
          <t xml:space="preserve">
NEED TO UPDATE CARRIER TRANSPORT INFORMATION FROM PAPER 4 as now updated Jan 2014</t>
        </r>
      </text>
    </comment>
    <comment ref="O3" authorId="1">
      <text>
        <r>
          <rPr>
            <b/>
            <sz val="8"/>
            <color indexed="81"/>
            <rFont val="Tahoma"/>
            <family val="2"/>
          </rPr>
          <t>dn79:</t>
        </r>
        <r>
          <rPr>
            <sz val="8"/>
            <color indexed="81"/>
            <rFont val="Tahoma"/>
            <family val="2"/>
          </rPr>
          <t xml:space="preserve">
not for paper 4- multi-label work
CHECK not both for exp and categorical - think tehre are 3/4 that need to be deleted </t>
        </r>
      </text>
    </comment>
    <comment ref="F5" authorId="0">
      <text>
        <r>
          <rPr>
            <b/>
            <sz val="9"/>
            <color indexed="81"/>
            <rFont val="Tahoma"/>
            <family val="2"/>
          </rPr>
          <t>D.A.Newby:</t>
        </r>
        <r>
          <rPr>
            <sz val="9"/>
            <color indexed="81"/>
            <rFont val="Tahoma"/>
            <family val="2"/>
          </rPr>
          <t xml:space="preserve">
added jan 2014</t>
        </r>
      </text>
    </comment>
    <comment ref="M8" authorId="1">
      <text>
        <r>
          <rPr>
            <b/>
            <sz val="8"/>
            <color indexed="81"/>
            <rFont val="Tahoma"/>
            <family val="2"/>
          </rPr>
          <t>dn79:</t>
        </r>
        <r>
          <rPr>
            <sz val="8"/>
            <color indexed="81"/>
            <rFont val="Tahoma"/>
            <family val="2"/>
          </rPr>
          <t xml:space="preserve">
addded 30 July 13 not for paper 4</t>
        </r>
      </text>
    </comment>
    <comment ref="D9" authorId="0">
      <text>
        <r>
          <rPr>
            <b/>
            <sz val="9"/>
            <color indexed="81"/>
            <rFont val="Tahoma"/>
            <family val="2"/>
          </rPr>
          <t>D.A.Newby:</t>
        </r>
        <r>
          <rPr>
            <sz val="9"/>
            <color indexed="81"/>
            <rFont val="Tahoma"/>
            <family val="2"/>
          </rPr>
          <t xml:space="preserve">
updated 14 Jan 2014</t>
        </r>
      </text>
    </comment>
    <comment ref="F9" authorId="0">
      <text>
        <r>
          <rPr>
            <b/>
            <sz val="9"/>
            <color indexed="81"/>
            <rFont val="Tahoma"/>
            <family val="2"/>
          </rPr>
          <t>D.A.Newby:</t>
        </r>
        <r>
          <rPr>
            <sz val="9"/>
            <color indexed="81"/>
            <rFont val="Tahoma"/>
            <family val="2"/>
          </rPr>
          <t xml:space="preserve">
updated 14 Jan 2014</t>
        </r>
      </text>
    </comment>
    <comment ref="F19" authorId="0">
      <text>
        <r>
          <rPr>
            <b/>
            <sz val="9"/>
            <color indexed="81"/>
            <rFont val="Tahoma"/>
            <family val="2"/>
          </rPr>
          <t>D.A.Newby:</t>
        </r>
        <r>
          <rPr>
            <sz val="9"/>
            <color indexed="81"/>
            <rFont val="Tahoma"/>
            <family val="2"/>
          </rPr>
          <t xml:space="preserve">
updated Jan 2014</t>
        </r>
      </text>
    </comment>
    <comment ref="M31" authorId="1">
      <text>
        <r>
          <rPr>
            <b/>
            <sz val="8"/>
            <color indexed="81"/>
            <rFont val="Tahoma"/>
            <family val="2"/>
          </rPr>
          <t>dn79:</t>
        </r>
        <r>
          <rPr>
            <sz val="8"/>
            <color indexed="81"/>
            <rFont val="Tahoma"/>
            <family val="2"/>
          </rPr>
          <t xml:space="preserve">
updated from paper 4 version increses from 0.08 to 360</t>
        </r>
      </text>
    </comment>
    <comment ref="F33" authorId="0">
      <text>
        <r>
          <rPr>
            <b/>
            <sz val="9"/>
            <color indexed="81"/>
            <rFont val="Tahoma"/>
            <family val="2"/>
          </rPr>
          <t>D.A.Newby:</t>
        </r>
        <r>
          <rPr>
            <sz val="9"/>
            <color indexed="81"/>
            <rFont val="Tahoma"/>
            <family val="2"/>
          </rPr>
          <t xml:space="preserve">
updated jan 2014</t>
        </r>
      </text>
    </comment>
    <comment ref="AA33" authorId="0">
      <text>
        <r>
          <rPr>
            <b/>
            <sz val="9"/>
            <color indexed="81"/>
            <rFont val="Tahoma"/>
            <family val="2"/>
          </rPr>
          <t>D.A.Newby:</t>
        </r>
        <r>
          <rPr>
            <sz val="9"/>
            <color indexed="81"/>
            <rFont val="Tahoma"/>
            <family val="2"/>
          </rPr>
          <t xml:space="preserve">
added jan 2014</t>
        </r>
      </text>
    </comment>
    <comment ref="M43" authorId="0">
      <text>
        <r>
          <rPr>
            <b/>
            <sz val="9"/>
            <color indexed="81"/>
            <rFont val="Tahoma"/>
            <family val="2"/>
          </rPr>
          <t>D.A.Newby:</t>
        </r>
        <r>
          <rPr>
            <sz val="9"/>
            <color indexed="81"/>
            <rFont val="Tahoma"/>
            <family val="2"/>
          </rPr>
          <t xml:space="preserve">
removed 14 Jan 2014</t>
        </r>
      </text>
    </comment>
    <comment ref="O43" authorId="0">
      <text>
        <r>
          <rPr>
            <b/>
            <sz val="9"/>
            <color indexed="81"/>
            <rFont val="Tahoma"/>
            <family val="2"/>
          </rPr>
          <t>D.A.Newby:</t>
        </r>
        <r>
          <rPr>
            <sz val="9"/>
            <color indexed="81"/>
            <rFont val="Tahoma"/>
            <family val="2"/>
          </rPr>
          <t xml:space="preserve">
added 14 Jan 2014</t>
        </r>
      </text>
    </comment>
    <comment ref="D50" authorId="0">
      <text>
        <r>
          <rPr>
            <b/>
            <sz val="9"/>
            <color indexed="81"/>
            <rFont val="Tahoma"/>
            <family val="2"/>
          </rPr>
          <t>D.A.Newby:</t>
        </r>
        <r>
          <rPr>
            <sz val="9"/>
            <color indexed="81"/>
            <rFont val="Tahoma"/>
            <family val="2"/>
          </rPr>
          <t xml:space="preserve">
updated jan 2014</t>
        </r>
      </text>
    </comment>
    <comment ref="V50" authorId="0">
      <text>
        <r>
          <rPr>
            <b/>
            <sz val="9"/>
            <color indexed="81"/>
            <rFont val="Tahoma"/>
            <family val="2"/>
          </rPr>
          <t>D.A.Newby:</t>
        </r>
        <r>
          <rPr>
            <sz val="9"/>
            <color indexed="81"/>
            <rFont val="Tahoma"/>
            <family val="2"/>
          </rPr>
          <t xml:space="preserve">
updated jan 2014</t>
        </r>
      </text>
    </comment>
    <comment ref="M52" authorId="0">
      <text>
        <r>
          <rPr>
            <b/>
            <sz val="9"/>
            <color indexed="81"/>
            <rFont val="Tahoma"/>
            <family val="2"/>
          </rPr>
          <t>D.A.Newby:</t>
        </r>
        <r>
          <rPr>
            <sz val="9"/>
            <color indexed="81"/>
            <rFont val="Tahoma"/>
            <family val="2"/>
          </rPr>
          <t xml:space="preserve">
added 15 Jan 2014</t>
        </r>
      </text>
    </comment>
    <comment ref="O52" authorId="0">
      <text>
        <r>
          <rPr>
            <b/>
            <sz val="9"/>
            <color indexed="81"/>
            <rFont val="Tahoma"/>
            <family val="2"/>
          </rPr>
          <t>D.A.Newby:</t>
        </r>
        <r>
          <rPr>
            <sz val="9"/>
            <color indexed="81"/>
            <rFont val="Tahoma"/>
            <family val="2"/>
          </rPr>
          <t xml:space="preserve">
removed 15 Jan 2014</t>
        </r>
      </text>
    </comment>
    <comment ref="D54" authorId="0">
      <text>
        <r>
          <rPr>
            <b/>
            <sz val="9"/>
            <color indexed="81"/>
            <rFont val="Tahoma"/>
            <family val="2"/>
          </rPr>
          <t>D.A.Newby:</t>
        </r>
        <r>
          <rPr>
            <sz val="9"/>
            <color indexed="81"/>
            <rFont val="Tahoma"/>
            <family val="2"/>
          </rPr>
          <t xml:space="preserve">
updated 14 Jan 2014</t>
        </r>
      </text>
    </comment>
    <comment ref="M60" authorId="0">
      <text>
        <r>
          <rPr>
            <b/>
            <sz val="9"/>
            <color indexed="81"/>
            <rFont val="Tahoma"/>
            <family val="2"/>
          </rPr>
          <t>D.A.Newby:</t>
        </r>
        <r>
          <rPr>
            <sz val="9"/>
            <color indexed="81"/>
            <rFont val="Tahoma"/>
            <family val="2"/>
          </rPr>
          <t xml:space="preserve">
added jan 2014</t>
        </r>
      </text>
    </comment>
    <comment ref="M72" authorId="1">
      <text>
        <r>
          <rPr>
            <b/>
            <sz val="8"/>
            <color indexed="81"/>
            <rFont val="Tahoma"/>
            <family val="2"/>
          </rPr>
          <t>dn79:</t>
        </r>
        <r>
          <rPr>
            <sz val="8"/>
            <color indexed="81"/>
            <rFont val="Tahoma"/>
            <family val="2"/>
          </rPr>
          <t xml:space="preserve">
added july 13 not for paper 4</t>
        </r>
      </text>
    </comment>
    <comment ref="M74" authorId="0">
      <text>
        <r>
          <rPr>
            <b/>
            <sz val="9"/>
            <color indexed="81"/>
            <rFont val="Tahoma"/>
            <family val="2"/>
          </rPr>
          <t>D.A.Newby:</t>
        </r>
        <r>
          <rPr>
            <sz val="9"/>
            <color indexed="81"/>
            <rFont val="Tahoma"/>
            <family val="2"/>
          </rPr>
          <t xml:space="preserve">
updated jan 2014</t>
        </r>
      </text>
    </comment>
    <comment ref="M78" authorId="0">
      <text>
        <r>
          <rPr>
            <b/>
            <sz val="9"/>
            <color indexed="81"/>
            <rFont val="Tahoma"/>
            <family val="2"/>
          </rPr>
          <t>D.A.Newby:</t>
        </r>
        <r>
          <rPr>
            <sz val="9"/>
            <color indexed="81"/>
            <rFont val="Tahoma"/>
            <family val="2"/>
          </rPr>
          <t xml:space="preserve">
removed 22 nov 13</t>
        </r>
      </text>
    </comment>
    <comment ref="O78" authorId="0">
      <text>
        <r>
          <rPr>
            <b/>
            <sz val="9"/>
            <color indexed="81"/>
            <rFont val="Tahoma"/>
            <family val="2"/>
          </rPr>
          <t>D.A.Newby:</t>
        </r>
        <r>
          <rPr>
            <sz val="9"/>
            <color indexed="81"/>
            <rFont val="Tahoma"/>
            <family val="2"/>
          </rPr>
          <t xml:space="preserve">
added 22 nov13</t>
        </r>
      </text>
    </comment>
    <comment ref="AB80" authorId="0">
      <text>
        <r>
          <rPr>
            <b/>
            <sz val="9"/>
            <color indexed="81"/>
            <rFont val="Tahoma"/>
            <family val="2"/>
          </rPr>
          <t>D.A.Newby:</t>
        </r>
        <r>
          <rPr>
            <sz val="9"/>
            <color indexed="81"/>
            <rFont val="Tahoma"/>
            <family val="2"/>
          </rPr>
          <t xml:space="preserve">
added jan 2014</t>
        </r>
      </text>
    </comment>
    <comment ref="F97" authorId="0">
      <text>
        <r>
          <rPr>
            <b/>
            <sz val="9"/>
            <color indexed="81"/>
            <rFont val="Tahoma"/>
            <family val="2"/>
          </rPr>
          <t>D.A.Newby:</t>
        </r>
        <r>
          <rPr>
            <sz val="9"/>
            <color indexed="81"/>
            <rFont val="Tahoma"/>
            <family val="2"/>
          </rPr>
          <t xml:space="preserve">
updated 2014</t>
        </r>
      </text>
    </comment>
    <comment ref="F109" authorId="0">
      <text>
        <r>
          <rPr>
            <b/>
            <sz val="9"/>
            <color indexed="81"/>
            <rFont val="Tahoma"/>
            <family val="2"/>
          </rPr>
          <t>D.A.Newby:</t>
        </r>
        <r>
          <rPr>
            <sz val="9"/>
            <color indexed="81"/>
            <rFont val="Tahoma"/>
            <family val="2"/>
          </rPr>
          <t xml:space="preserve">
updated added in Feng reference 2014 Jan</t>
        </r>
      </text>
    </comment>
    <comment ref="M115" authorId="0">
      <text>
        <r>
          <rPr>
            <b/>
            <sz val="9"/>
            <color indexed="81"/>
            <rFont val="Tahoma"/>
            <family val="2"/>
          </rPr>
          <t>D.A.Newby:</t>
        </r>
        <r>
          <rPr>
            <sz val="9"/>
            <color indexed="81"/>
            <rFont val="Tahoma"/>
            <family val="2"/>
          </rPr>
          <t xml:space="preserve">
updated jan 2014</t>
        </r>
      </text>
    </comment>
    <comment ref="G124" authorId="0">
      <text>
        <r>
          <rPr>
            <b/>
            <sz val="9"/>
            <color indexed="81"/>
            <rFont val="Tahoma"/>
            <family val="2"/>
          </rPr>
          <t>D.A.Newby:</t>
        </r>
        <r>
          <rPr>
            <sz val="9"/>
            <color indexed="81"/>
            <rFont val="Tahoma"/>
            <family val="2"/>
          </rPr>
          <t xml:space="preserve">
updated jan 2014</t>
        </r>
      </text>
    </comment>
    <comment ref="K124" authorId="0">
      <text>
        <r>
          <rPr>
            <b/>
            <sz val="9"/>
            <color indexed="81"/>
            <rFont val="Tahoma"/>
            <family val="2"/>
          </rPr>
          <t>D.A.Newby:</t>
        </r>
        <r>
          <rPr>
            <sz val="9"/>
            <color indexed="81"/>
            <rFont val="Tahoma"/>
            <family val="2"/>
          </rPr>
          <t xml:space="preserve">
updated jan 2014</t>
        </r>
      </text>
    </comment>
    <comment ref="F128" authorId="0">
      <text>
        <r>
          <rPr>
            <b/>
            <sz val="9"/>
            <color indexed="81"/>
            <rFont val="Tahoma"/>
            <family val="2"/>
          </rPr>
          <t>D.A.Newby:</t>
        </r>
        <r>
          <rPr>
            <sz val="9"/>
            <color indexed="81"/>
            <rFont val="Tahoma"/>
            <family val="2"/>
          </rPr>
          <t xml:space="preserve">
updated jan 2014</t>
        </r>
      </text>
    </comment>
    <comment ref="M135" authorId="0">
      <text>
        <r>
          <rPr>
            <b/>
            <sz val="9"/>
            <color indexed="81"/>
            <rFont val="Tahoma"/>
            <family val="2"/>
          </rPr>
          <t>D.A.Newby:</t>
        </r>
        <r>
          <rPr>
            <sz val="9"/>
            <color indexed="81"/>
            <rFont val="Tahoma"/>
            <family val="2"/>
          </rPr>
          <t xml:space="preserve">
61.45mg/ml added 19Dec 2013</t>
        </r>
      </text>
    </comment>
    <comment ref="AA140" authorId="0">
      <text>
        <r>
          <rPr>
            <b/>
            <sz val="9"/>
            <color indexed="81"/>
            <rFont val="Tahoma"/>
            <family val="2"/>
          </rPr>
          <t>D.A.Newby:</t>
        </r>
        <r>
          <rPr>
            <sz val="9"/>
            <color indexed="81"/>
            <rFont val="Tahoma"/>
            <family val="2"/>
          </rPr>
          <t xml:space="preserve">
added 14 jan 14</t>
        </r>
      </text>
    </comment>
    <comment ref="D142" authorId="0">
      <text>
        <r>
          <rPr>
            <b/>
            <sz val="9"/>
            <color indexed="81"/>
            <rFont val="Tahoma"/>
            <family val="2"/>
          </rPr>
          <t>D.A.Newby:</t>
        </r>
        <r>
          <rPr>
            <sz val="9"/>
            <color indexed="81"/>
            <rFont val="Tahoma"/>
            <family val="2"/>
          </rPr>
          <t xml:space="preserve">
updated 14 jan 2014</t>
        </r>
      </text>
    </comment>
  </commentList>
</comments>
</file>

<file path=xl/sharedStrings.xml><?xml version="1.0" encoding="utf-8"?>
<sst xmlns="http://schemas.openxmlformats.org/spreadsheetml/2006/main" count="4313" uniqueCount="1572">
  <si>
    <t>LogD(2)</t>
  </si>
  <si>
    <t>LogD(6.5)</t>
  </si>
  <si>
    <t>LogD(5.5)</t>
  </si>
  <si>
    <t>PEOE_VSA_POL</t>
  </si>
  <si>
    <t>PEOE_VSA_HYD</t>
  </si>
  <si>
    <t>FIBpH6.5</t>
  </si>
  <si>
    <t>BCUT_PEOE_0</t>
  </si>
  <si>
    <t>LogD(7.4)</t>
  </si>
  <si>
    <t>PEOE_VSA_FPOS</t>
  </si>
  <si>
    <t>FIBpH5.5</t>
  </si>
  <si>
    <t>BCUT_SLOGP_2</t>
  </si>
  <si>
    <t>vsurf_Wp4</t>
  </si>
  <si>
    <t>b_single</t>
  </si>
  <si>
    <t>FIBpH2</t>
  </si>
  <si>
    <t>VDistEq</t>
  </si>
  <si>
    <t>GCUT_PEOE_3</t>
  </si>
  <si>
    <t>PEOE_VSA_FHYD</t>
  </si>
  <si>
    <t>FCASA-</t>
  </si>
  <si>
    <t>rgyr</t>
  </si>
  <si>
    <t>MaxHp</t>
  </si>
  <si>
    <t>Solubility Top 20 Molecular descriptors selected using predictor importance using Random Forest</t>
  </si>
  <si>
    <t>vsurf_CW4</t>
  </si>
  <si>
    <t>vsurf_HB1</t>
  </si>
  <si>
    <t>LogD(10)</t>
  </si>
  <si>
    <t>xv2</t>
  </si>
  <si>
    <t>vsurf_W3</t>
  </si>
  <si>
    <t>chi1_C</t>
  </si>
  <si>
    <t>FIBpH7.4</t>
  </si>
  <si>
    <t>vsurf_HL2</t>
  </si>
  <si>
    <t>PEOE_RPC-</t>
  </si>
  <si>
    <t>vsurf_Wp2</t>
  </si>
  <si>
    <t>vsurf_HL1</t>
  </si>
  <si>
    <t>PSA</t>
  </si>
  <si>
    <t>vsurf_W2</t>
  </si>
  <si>
    <t>GCUT_PEOE_0</t>
  </si>
  <si>
    <t>vsurf_Wp3</t>
  </si>
  <si>
    <t>FIAB_6.5</t>
  </si>
  <si>
    <t>Permeability Top 20 Molecular descriptors selected using predictor importance using Random Forest</t>
  </si>
  <si>
    <t>Descriptor</t>
  </si>
  <si>
    <t>Description</t>
  </si>
  <si>
    <t>Polar Surface area</t>
  </si>
  <si>
    <t>Praziquantel</t>
  </si>
  <si>
    <t>Verapamil</t>
  </si>
  <si>
    <t>Acetazolamide</t>
  </si>
  <si>
    <t>Indomethacin</t>
  </si>
  <si>
    <t>Gemfibrozil</t>
  </si>
  <si>
    <t>Paricalcitol</t>
  </si>
  <si>
    <t>Pregabalin</t>
  </si>
  <si>
    <t>Doxepin</t>
  </si>
  <si>
    <t>Stavudine</t>
  </si>
  <si>
    <t>Atazanavir sulfate</t>
  </si>
  <si>
    <t>Aspirin</t>
  </si>
  <si>
    <t>Vardenafil</t>
  </si>
  <si>
    <t>Abacavir</t>
  </si>
  <si>
    <t>Cefixime</t>
  </si>
  <si>
    <t>Venlafaxine</t>
  </si>
  <si>
    <t>Rifampin</t>
  </si>
  <si>
    <t>Mirtazapine</t>
  </si>
  <si>
    <t>Paroxetine</t>
  </si>
  <si>
    <t>Sertraline hydrochloride</t>
  </si>
  <si>
    <t>Rilpivirine</t>
  </si>
  <si>
    <t>Cinacalcet</t>
  </si>
  <si>
    <t>Metronidazole</t>
  </si>
  <si>
    <t>Acetaminophen</t>
  </si>
  <si>
    <t>Quinine</t>
  </si>
  <si>
    <t>Isoniazid</t>
  </si>
  <si>
    <t>Voriconazole</t>
  </si>
  <si>
    <t>Ethosuximide</t>
  </si>
  <si>
    <t>Clomipramine</t>
  </si>
  <si>
    <t>Biperiden</t>
  </si>
  <si>
    <t>Carvedilol</t>
  </si>
  <si>
    <t>Ethambutol</t>
  </si>
  <si>
    <t>Pyridostigmine</t>
  </si>
  <si>
    <t>Ascorbic_Acid</t>
  </si>
  <si>
    <t>Propranolol</t>
  </si>
  <si>
    <t>Ranitidine</t>
  </si>
  <si>
    <t>Atenolol</t>
  </si>
  <si>
    <t>Metformin</t>
  </si>
  <si>
    <t>Furosemide</t>
  </si>
  <si>
    <t>Amoxicillin</t>
  </si>
  <si>
    <t>Dapsone</t>
  </si>
  <si>
    <t>Mefloquine</t>
  </si>
  <si>
    <t>Diethylcarbamazine</t>
  </si>
  <si>
    <t>Pramipexole</t>
  </si>
  <si>
    <t>Theophylline</t>
  </si>
  <si>
    <t>Glimepiride</t>
  </si>
  <si>
    <t>Perphenazine</t>
  </si>
  <si>
    <t>Enzalutamide</t>
  </si>
  <si>
    <t>Clonazepam</t>
  </si>
  <si>
    <t>Loratadine</t>
  </si>
  <si>
    <t>Carbamazepine</t>
  </si>
  <si>
    <t>Ribavirin</t>
  </si>
  <si>
    <t>Lercanidipine</t>
  </si>
  <si>
    <t>Trospium</t>
  </si>
  <si>
    <t>Crizotinib</t>
  </si>
  <si>
    <t>Caffeine</t>
  </si>
  <si>
    <t>Memantine</t>
  </si>
  <si>
    <t>Antipyrine</t>
  </si>
  <si>
    <t>Gliclazide</t>
  </si>
  <si>
    <t>Cimetidine</t>
  </si>
  <si>
    <t>Clopidogrel bisulfate</t>
  </si>
  <si>
    <t>Nalidixic_Acid</t>
  </si>
  <si>
    <t>Glyburide</t>
  </si>
  <si>
    <t>Metoprolol</t>
  </si>
  <si>
    <t>Ruxolitinib</t>
  </si>
  <si>
    <t>Itraconazole</t>
  </si>
  <si>
    <t>Nimodipine</t>
  </si>
  <si>
    <t>Galantamine</t>
  </si>
  <si>
    <t>Norfloxacin</t>
  </si>
  <si>
    <t>Ciprofloxacin</t>
  </si>
  <si>
    <t>Ganciclovir</t>
  </si>
  <si>
    <t>Phenylbutazone</t>
  </si>
  <si>
    <t>Amphotericin_B</t>
  </si>
  <si>
    <t>Milnacipran</t>
  </si>
  <si>
    <t>Quetiapine</t>
  </si>
  <si>
    <t>Hydrocodone</t>
  </si>
  <si>
    <t>Olanzapine</t>
  </si>
  <si>
    <t>Rivaroxaban</t>
  </si>
  <si>
    <t>Citalopram</t>
  </si>
  <si>
    <t>Cefotaxime</t>
  </si>
  <si>
    <t>Flutamide</t>
  </si>
  <si>
    <t>Maraviroc</t>
  </si>
  <si>
    <t>Methylphenidate</t>
  </si>
  <si>
    <t>Tiagabine</t>
  </si>
  <si>
    <t>Mexiletine</t>
  </si>
  <si>
    <t>Acamprosate</t>
  </si>
  <si>
    <t>Selegiline</t>
  </si>
  <si>
    <t>Cefamandole_Nafate</t>
  </si>
  <si>
    <t>Doxapram</t>
  </si>
  <si>
    <t>Methysergide</t>
  </si>
  <si>
    <t>Dofetilide</t>
  </si>
  <si>
    <t>Zonisamide</t>
  </si>
  <si>
    <t>Ramelteon</t>
  </si>
  <si>
    <t>Trimipramine</t>
  </si>
  <si>
    <t>Tacrine</t>
  </si>
  <si>
    <t>Darifenacin hydrobromide</t>
  </si>
  <si>
    <t>Flumazenil</t>
  </si>
  <si>
    <t>Piperacillin</t>
  </si>
  <si>
    <t>Naltrexone</t>
  </si>
  <si>
    <t>Vinblastine</t>
  </si>
  <si>
    <t>Cefadroxil</t>
  </si>
  <si>
    <t>Dolasetron</t>
  </si>
  <si>
    <t>Reboxetine</t>
  </si>
  <si>
    <t>Oseltamivir</t>
  </si>
  <si>
    <t>Rivastigmine</t>
  </si>
  <si>
    <t>Riluzole</t>
  </si>
  <si>
    <t>Zaleplon</t>
  </si>
  <si>
    <t>Nalbuphine</t>
  </si>
  <si>
    <t>Prazosin</t>
  </si>
  <si>
    <t>Minocycline</t>
  </si>
  <si>
    <t>Ropinirole</t>
  </si>
  <si>
    <t>Cephalothin</t>
  </si>
  <si>
    <t>Norethindrone</t>
  </si>
  <si>
    <t>Propoxyphene</t>
  </si>
  <si>
    <t>Flurazepam</t>
  </si>
  <si>
    <t>Cefaclor</t>
  </si>
  <si>
    <t>Terbutaline</t>
  </si>
  <si>
    <t>Maprotiline</t>
  </si>
  <si>
    <t>Oxycodone</t>
  </si>
  <si>
    <t>Pheniramine</t>
  </si>
  <si>
    <t>Cilostazol</t>
  </si>
  <si>
    <t>Methimazole</t>
  </si>
  <si>
    <t>Famciclovir</t>
  </si>
  <si>
    <t>Nitrazepam</t>
  </si>
  <si>
    <t>Hydroxyzine</t>
  </si>
  <si>
    <t>Oxybutynin</t>
  </si>
  <si>
    <t>Gemifloxacin</t>
  </si>
  <si>
    <t>Fenoterol</t>
  </si>
  <si>
    <t>Indacaterol maleate</t>
  </si>
  <si>
    <t>Vildagliptin</t>
  </si>
  <si>
    <t>Atomoxetine</t>
  </si>
  <si>
    <t>Fluvoxamine</t>
  </si>
  <si>
    <t>Pergolide_Mesilate</t>
  </si>
  <si>
    <t>Procyclidine</t>
  </si>
  <si>
    <t>Nortriptyline</t>
  </si>
  <si>
    <t>Methylphenobarbital</t>
  </si>
  <si>
    <t>Diphenoxylate</t>
  </si>
  <si>
    <t>Literature BCS class</t>
  </si>
  <si>
    <t>Name</t>
  </si>
  <si>
    <t>Experimental BCS class</t>
  </si>
  <si>
    <t>Annex 8: Proposal to waive in vivo bioequivalence requirements for WHO Model List of Essential Medicines immediate-release, solid oral dosage forms; Technical Report Series No. 937; 40th; WHO Expert Committee on Specification for Pharmaceutical Preparations, WHO Technical Report Series, No. 937, 2006; pp 391– 461; http://www.who.int/medicines/publications/essentialmedicines/en/index.html (accessed December 19, 2013)</t>
  </si>
  <si>
    <t>B</t>
  </si>
  <si>
    <t>2/4</t>
  </si>
  <si>
    <t xml:space="preserve">ElShaer A, Khan S, Perumal D., et al., Curr Drug Deliv. 2011 Jul;8(4):363-72.
Clarysse S, Psachoulias D, Brouwers J., et al., Pharm Res. 2009 Jun;26(6):1456-66.
</t>
  </si>
  <si>
    <t>Bergman E, Matsson EM, Hedeland M, et al., J Clin Pharmacol. 2010 Sep;50(9):1039-49</t>
  </si>
  <si>
    <t>http://www.accessdata.fda.gov/drugsatfda_docs/nda/2005/021606s000_ClinPharmR.pdf (Accessed 5 Jan 2014)</t>
  </si>
  <si>
    <t>x</t>
  </si>
  <si>
    <t>I</t>
  </si>
  <si>
    <t>Cook, J.,  Addicks,W.,  Wu, YH.,  AAPS J. 2008 June; 10(2): 306–310.</t>
  </si>
  <si>
    <t>http://www.accessdata.fda.gov/drugsatfda_docs/nda/2010/022036Orig1s000ClinPharmR.pdf (accessed 18 December 2013)</t>
  </si>
  <si>
    <t>Dressman JB, Nair A, Abrahamsson B, et al., J Pharm Sci. 2012 Aug;101(8):2653-67. doi: 10.1002/jps.23212. Epub 2012 Jun 6.
Lindenberg M, Kopp S, Dressman JB., Eur J Pharm Biopharm. 2004 Sep;58(2):265-78.</t>
  </si>
  <si>
    <t>E</t>
  </si>
  <si>
    <t xml:space="preserve">http://www.ema.europa.eu/docs/en_GB/document_library/EPAR_-_Assessment_Report_-_Variation/human/000475/WC500097073.pdf (Accessed 5 Jan 2014)
Choi MK, Song IS., J Pharm Pharmacol. 2012 Aug;64(8):1074-83. 
</t>
  </si>
  <si>
    <t>Annex 8: Proposal to waive in vivo bioequivalence requirements for WHO Model List of Essential Medicines immediate-release, solid oral dosage forms; Technical Report Series No. 937; 40th; WHO Expert Committee on Specification for Pharmaceutical Preparations, WHO Technical Report Series, No. 937, 2006; pp 391– 461; http://www.who.int/medicines/publications/essentialmedicines/en/index.html (accessed December 19, 2013)
http://www.accessdata.fda.gov/drugsatfda_docs/label/2013/020977s026,020978s030lbl.pdf (Accessed 7 Jan 2014)</t>
  </si>
  <si>
    <t>Martindale states FS for hydrochloride salt, free base much lower solubility comapred with marketed product (hydrochloride salt 572 mg/ml). Therefore BCS differences due to formulation</t>
  </si>
  <si>
    <t>Ramirez E, Laosa O, Guerra P, Duque B, Mosquera B, Borobia AM, Lei SH, Carcas AJ, Frias J. Br J Clin Pharmacol 2010; 70: 694–702</t>
  </si>
  <si>
    <t>http://www.hma.eu/fileadmin/dateien/pipar/dk233paroxetinhexal/mod5_par_dk233_03_04_paroxetin_hexal_20060620.pdf (Accessed 13 Jan 2014)</t>
  </si>
  <si>
    <t>Kalantzi L, Reppas C, Dressman JB.., et al., J Pharm Sci. 2006 Jan;95(1):4-14.
Annex 8: Proposal to waive in vivo bioequivalence requirements for WHO Model List of Essential Medicines immediate-release, solid oral dosage forms; Technical Report Series No. 937; 40th; WHO Expert Committee on Specification for Pharmaceutical Preparations, WHO Technical Report Series, No. 937, 2006; pp 391– 461; http://www.who.int/medicines/publications/essentialmedicines/en/index.html (accessed December 19, 2013)</t>
  </si>
  <si>
    <t>Ramirez E, Laosa O, Guerra P., et al., Br J Clin Pharmacol. 2010 Nov;70(5):694-702.
http://www.accessdata.fda.gov/drugsatfda_docs/label/2013/019839s079,020990s038lbl.pdf (Accessed 7 Jan 2014)</t>
  </si>
  <si>
    <t>1/2</t>
  </si>
  <si>
    <t>http://www.mhra.gov.uk/home/groups/l-unit1/documents/websiteresources/con2032430.pdf (accessed 15 Jan 2014)
indicated pH dependent solubility, high pH becomes less soluble. Could be highly soluble if used label information (slighly soluble 1mg/ml) compared with martindale (PI 0.01mg/ml) which would be poorly soluble- we took solubility for the worse possible scenario therefore 0.01mg/ml was used</t>
  </si>
  <si>
    <t>Ramirez E, Laosa O, Guerra P., et al., Br J Clin Pharmacol. 2010 Nov;70(5):694-702.
http://www.pfizer.ca/en/our_products/products/monograph/320</t>
  </si>
  <si>
    <t xml:space="preserve">Mathias, A., Mennin, M.,  Wiser, L., J Bioequiv Availab 2012, 4: 100-105 </t>
  </si>
  <si>
    <t>http://www.accessdata.fda.gov/drugsatfda_docs/nda/2004/21-688.pdf_Sensipar_BioPharmr.pdf (Accessed 7 Jan 2014)</t>
  </si>
  <si>
    <t>1/3</t>
  </si>
  <si>
    <t>http://www.accessdata.fda.gov/drugsatfda_docs/nda/2003/021630s000_Vfend_ClinPharm.pdf (Accessed 19 December 2013)</t>
  </si>
  <si>
    <t>Annex 8: Proposal to waive in vivo bioequivalence requirements for WHO Model List of Essential Medicines immediate-release, solid oral dosage forms; Technical Report Series No. 937; 40th; WHO Expert Committee on Specification for Pharmaceutical Preparations, WHO Technical Report Series, No. 937, 2006; pp 391– 461; http://www.who.int/medicines/publications/essentialmedicines/en/index.html (accessed December 19, 2013)
Cao, D., Wang, J., Zhou, R. et al, J Chem Info Model, 2012, 52, 1132-1137</t>
  </si>
  <si>
    <t>The WHO BCS class assignment was on the basis on insufficient permeability data based on permeability data can now be assigned either 1/2 due to differences in free base and hydrochloride salt formulation</t>
  </si>
  <si>
    <t>A</t>
  </si>
  <si>
    <t>I*</t>
  </si>
  <si>
    <t>*</t>
  </si>
  <si>
    <t>Lindenberg M, Kopp S, Dressman JB., Eur J Pharm Biopharm. 2004 Sep;58(2):265-78.</t>
  </si>
  <si>
    <t>http://www.accessdata.fda.gov/drugsatfda_docs/nda/2010/022421s000chemr.pdf (accessed 19 December 2013)</t>
  </si>
  <si>
    <t xml:space="preserve">Taupitz T, Dressman JB, Klein S., Eur J Pharm Biopharm. 2013 May;84(1):208-18.
Nagpal, M., Rajera, R., Nagpa, k. ,Int J Pharm Investig. 2012 Jan-Mar; 2(1): 42–47.
</t>
  </si>
  <si>
    <t xml:space="preserve">Baboota, S., Abdullah, M., Gulam; Sahni,G., et al., J. Excipients and Food Chem. Mar2013, Vol. 4 Issue 1, p12-24. 
</t>
  </si>
  <si>
    <t>http://www.accessdata.fda.gov/drugsatfda_docs/nda/2012/203415Orig1s000ClinPharmR.pdf (Accessed 19Dec2013)</t>
  </si>
  <si>
    <t xml:space="preserve">S S, S A, Krishnamoorthy K, Rajappan M., J Pharm Pharm Sci. 2012;15(1):103-11.
Nainar, S., Rajiah, K.,  Angamuthu, S., et al, Nainar et al, Trop J Pharm Res, April 2012;11 (2):319-329
</t>
  </si>
  <si>
    <t xml:space="preserve">Khan MZ, Rausl D, Zanoski R, et al, Biol Pharm Bull. 2004 Oct;27(10):1630-5.
Ramirez E, Laosa O, Guerra P, Duque B, Mosquera B, Borobia AM, Lei SH, Carcas AJ, Frias J. Br J Clin Pharmacol 2010; 70: 694–702
</t>
  </si>
  <si>
    <t>Kovacević I, Parojcić J, Homsek I, et al, Mol Pharm. 2009 Jan-Feb;6(1):40-7.</t>
  </si>
  <si>
    <t>Granero, G. E.; Longhi, M. R.; Mora, M. et al.  J Pharm Sci  2010, 99, 2544-2556.</t>
  </si>
  <si>
    <t>Radwan A, Amidon GL, Langguth P., Biopharm Drug Dispos. 2012 Oct;33(7):403-16.</t>
  </si>
  <si>
    <t>http://www.ema.europa.eu/docs/en_GB/document_library/EPAR_-_Public_assessment_report/human/002489/WC500134761.pdf (Accessed 19 December 2013)</t>
  </si>
  <si>
    <t xml:space="preserve">Wu CY, Benet LZ., Pharm Res. 2005 Jan;22(1):11-23.
Smetanova L, Stetinova V, Kholova D,et al, Neuro Endocrinol Lett. 2009;30 Suppl 1:101-5.
</t>
  </si>
  <si>
    <t>http://www.accessdata.fda.gov/drugsatfda_docs/nda/2003/21-487_namenda_bioeqr_p1.pdf (Accessed 19 December 2013)
http://www.accessdata.fda.gov/drugsatfda_docs/nda/2005/021627s000_namenda_clinpharmr.pdf (Acessed 13 January 2014)</t>
  </si>
  <si>
    <t>http://www.fda.gov/downloads/Drugs/.../Guidances/ucm070246.pdf (Accessed 19 December 2013)</t>
  </si>
  <si>
    <t>Benet LZ, Broccatelli F, Oprea TI., AAPS J. 2011 Dec;13(4):519-47
Grbic, S.,  Parojcic, J., Ibric, S,. et al, AAPS PharmSciTech. 2011 March; 12(1): 165–171.</t>
  </si>
  <si>
    <t>E*</t>
  </si>
  <si>
    <t>Jantratid E, Prakongpan S, Dressman JB, et al., J Pharm Sci. 2006 May;95(5):974-84.</t>
  </si>
  <si>
    <t>Ramirez E, Laosa O, Guerra P, Duque B, Mosquera B, Borobia AM, Lei SH, Carcas AJ, Frias J. Br J Clin Pharmacol 2010; 70: 694–702
Lassoued MA, Khemiss F, Sfar S., J Pharm Pharm Sci. 2011;14(1):117-27.</t>
  </si>
  <si>
    <t>Excipient Development for Pharmaceutical, Biotechnology, and Drug Delivery Systems, Ed: Ashok Katdare, A., Mahesh Chaubal, M.,  CRC Press; 1 edition, New York, pg 191</t>
  </si>
  <si>
    <t xml:space="preserve">Wei H, Löbenberg R., Eur J Pharm Sci. 2006 Sep;29(1):45-52. </t>
  </si>
  <si>
    <t>Annex 8: Proposal to waive in vivo bioequivalence requirements for WHO Model List of Essential Medicines immediate-release, solid oral dosage forms; Technical Report Series No. 937; 40th; WHO Expert Committee on Specification for Pharmaceutical Preparations, WHO Technical Report Series, No. 937, 2006; pp 391– 461; http://www.who.int/medicines/publications/essentialmedicines/en/index.html (accessed December 19, 2013)
Lindenberg M, Kopp S, Dressman JB., Eur J Pharm Biopharm. 2004 Sep;58(2):265-78.</t>
  </si>
  <si>
    <t>Tsume Y, Amidon GL., Mol Pharm. 2010 Aug 2;7(4):1235-43.</t>
  </si>
  <si>
    <t>http://ec.europa.eu/health/documents/community-register/2012/20120823123254/anx_123254_en.pdf (Accessed 2 January 2014)</t>
  </si>
  <si>
    <t>http://www.accessdata.fda.gov/drugsatfda_docs/nda/2010/022484Orig1s000ClinPharmR.pdf (Accessed 2 Jan 2014)</t>
  </si>
  <si>
    <t>Papageorgiou, G. Z., Docoslis, A., Georgarakis, M., et al,  J therm anal calorim, 2009, 95(3), 903-915.</t>
  </si>
  <si>
    <t>Galantamine Hydrobromine</t>
  </si>
  <si>
    <t>http://www.accessdata.fda.gov/drugsatfda_docs/nda/2001/21-224_REMINYL_biopharmr.pdf (accessed 13 Jan 2014)</t>
  </si>
  <si>
    <t>Breda SA, Jimenez-Kairuz AF, Manzo RH, et al., Int J Pharm. 2009 Apr 17;371(1-2):106-13. doi: 10.1016/j.ijpharm.2008.12.026. Epub 2008 Dec 27.</t>
  </si>
  <si>
    <t>Anagha Bhakay, A.,  Rajesh Davé, R., Ecevit Bilgili, E., Powder Technology, 2013, 236, 221–234</t>
  </si>
  <si>
    <t>Wu CY, Benet LZ., Pharm Res. 2005 Jan;22(1):11-23.
Yáñez JA, Remsberg CM, Sayre CL, et al.,Ther Deliv. 2011 May;2(5):643-72. doi: 10.4155/tde.11.19.</t>
  </si>
  <si>
    <t>http://www.accessdata.fda.gov/drugsatfda_docs/nda/2009/022256s000_CDTLMemo.pdf(accessed 19 December 2019)</t>
  </si>
  <si>
    <t>http://www.accessdata.fda.gov/drugsatfda_docs/nda/2007/022047Orig1s000ChemR.pdf (Accessed 2 Jan 2014)</t>
  </si>
  <si>
    <t>Hemmingsen, PH., Haahr, AM., Gunnergaard, C., et al, Pharmaceutics 2011, 3(1)</t>
  </si>
  <si>
    <t>Thakuria, R.,  A. Nangia,  CrystEngComm, 2011 13(6): 1759-1764.
Dixit, M., A. G. Kini, et al. Braz. J. Pharm. Sci. 2011 47: 743-749.</t>
  </si>
  <si>
    <t>http://www.accessdata.fda.gov/drugsatfda_docs/nda/2011/202439Orig1s000ClinPharmR.pdf (Accessed 5 jan 2014)</t>
  </si>
  <si>
    <t>Citalopram Hydrobromide</t>
  </si>
  <si>
    <t>Sharma P, Varma MV, Chawla HP, et al, Farmaco. 2005 Nov-Dec;60(11-12):874-83. Epub 2005 Oct 21.
Sharma P, Varma MV, Chawla HP, et al, Farmaco. 2005 Nov-Dec;60(11-12):870-3. Epub 2005 Sep 21.</t>
  </si>
  <si>
    <t>http://www.ema.europa.eu/docs/en_GB/document_library/Referrals_document/Methylphenidate_Hexal/WC500156885.pdf (Accessed 13 Jan 2014)</t>
  </si>
  <si>
    <t>Oseltamivir phosphate</t>
  </si>
  <si>
    <t xml:space="preserve">UK-294,315 </t>
  </si>
  <si>
    <t>Nalbuphine hydrochloride</t>
  </si>
  <si>
    <t>Ropinirole Hydrochloride</t>
  </si>
  <si>
    <t>Compound Name</t>
  </si>
  <si>
    <t>Literature BCS References</t>
  </si>
  <si>
    <t>Taubert D, von Beckerath N, Grimberg G, et al., Clin Pharmacol Ther. 2006 Nov;80(5):486-501</t>
  </si>
  <si>
    <t>Carrier mediated, p-gp</t>
  </si>
  <si>
    <t>Tablet (AS BISULFATE)</t>
  </si>
  <si>
    <t>British National Formulary, BNF 64, September 2012</t>
  </si>
  <si>
    <t>mg</t>
  </si>
  <si>
    <t>Benet LZ, Broccatelli F, Oprea TI., AAPS J. 2011 Dec;13(4):519-47</t>
  </si>
  <si>
    <t>http://www.accessdata.fda.gov/drugsatfda_docs/nda/2002/20-839S019_Clopidogrel%20Bisulfate_EAfonsi.pdf</t>
  </si>
  <si>
    <t>Ki MH, Choi MH, Ahn KB., et al, Arch Pharm Res. 2008 Feb;31(2):250-8</t>
  </si>
  <si>
    <t>SRC PHYSPROP</t>
  </si>
  <si>
    <t>Tablet/Capsule - extended release</t>
  </si>
  <si>
    <t>Granero GE, Longhi MR, Becker C, J Pharm Sci. 2008 Sep;97(9):3691-9</t>
  </si>
  <si>
    <t>Inconclusive</t>
  </si>
  <si>
    <t>AQUASOL dATAbASE 6th edition</t>
  </si>
  <si>
    <t>Granero GE, Longhi MR, Becker C., et al, J Pharm Sci. 2008 Sep;97(9):3691-9;
Crowe A, Teoh YK. J Drug Target, 2006, 14:291–300.</t>
  </si>
  <si>
    <t>Tablet</t>
  </si>
  <si>
    <t>http://www.usp.org/usp-nf/pending-monographs</t>
  </si>
  <si>
    <t>VSS</t>
  </si>
  <si>
    <t>Damle B, Varma MV, Wood N., Antimicrob Agents Chemother. 2011 Nov;55(11):5172-7</t>
  </si>
  <si>
    <t>Capsule</t>
  </si>
  <si>
    <t>Feng B, Mills JB, Davidson RE,., et al., Drug Metab Dispos. 2008 Feb;36(2):268-75</t>
  </si>
  <si>
    <t>Tablet (AS CITRATE)</t>
  </si>
  <si>
    <t>FDA Orange Book: Approved Drug Products with Therapeutic Equivalence Evaluations, 2012-2013 (online); Martindale, The complete drug reference, Ed 36th, Sweetman, SC., Pharmaceutical Press, London</t>
  </si>
  <si>
    <t/>
  </si>
  <si>
    <t>Martindale, The complete drug reference, Ed 36th, Sweetman, SC., Pharmaceutical Press, London</t>
  </si>
  <si>
    <t>VS (citrate)</t>
  </si>
  <si>
    <t>Kogan A, Kesselman E, Danino D., Colloids Surf B Biointerfaces. 2008 Oct 1;66(1):1-12</t>
  </si>
  <si>
    <t>Hazardous Substances Data Bank (HSDB)</t>
  </si>
  <si>
    <t>Tablet (AS HYDROCHLORIDE WITH ATROPINE SULFATE)</t>
  </si>
  <si>
    <t>Crowe A, Wong P., Toxicol Appl Pharmacol. 2003 Nov 15;193(1):127-37</t>
  </si>
  <si>
    <t>Moderate affinity for PEPT1</t>
  </si>
  <si>
    <t>Luckner P, Brandsch M., Eur J Pharm Biopharm. 2005 Jan;59(1):17-24</t>
  </si>
  <si>
    <t>Carrier mediated, PEPT1</t>
  </si>
  <si>
    <t>Capsule (AS MONOHYDRATE)</t>
  </si>
  <si>
    <t>Balimane PV, Chong S, Patel K., Arch Pharm Res. 2007 Apr;30(4):507-18</t>
  </si>
  <si>
    <t>He H, Tran P, Yin H., et al., Drug Metab Dispos. 2009 Mar;37(3):545-54</t>
  </si>
  <si>
    <t>&gt;50</t>
  </si>
  <si>
    <t>Bernstein CD, Albrecht KL, Marcus DA., Expert Opin Pharmacother. 2013 May;14(7):905-16</t>
  </si>
  <si>
    <t>Tablet (AS HYDROCHLORIDE)</t>
  </si>
  <si>
    <t>FDA Orange Book: Approved Drug Products with Therapeutic Equivalence Evaluations, 2012-2013 (online)</t>
  </si>
  <si>
    <t>http://www.accessdata.fda.gov/drugsatfda_docs/label/2013/022256s016lbl.pdf</t>
  </si>
  <si>
    <t>FS (hydrochloride)</t>
  </si>
  <si>
    <t>Dyck B, Tamiya J, Jovic F., et al., J Med Chem. 2008 Nov 27;51(22):7265-72</t>
  </si>
  <si>
    <t>Shaik N, Giri N, Pan G., Drug Metab Dispos. 2007 Nov;35(11):2076-85</t>
  </si>
  <si>
    <t>Tablet (AS SULFATE)</t>
  </si>
  <si>
    <t>Lindenberg M, Kopp S, Dressman JB, et al., Eur J Pharm Biopharm. 2004 Sep;58(2):265-78</t>
  </si>
  <si>
    <t>Laitinen L, Kangas H, Kaukonen AM., et al., Pharm Res. 2003 Feb;20(2):187-97</t>
  </si>
  <si>
    <t>Tablet (AS BITARTRATE co-administered with ACETAMINOPHEN)</t>
  </si>
  <si>
    <t>S (tartrate)</t>
  </si>
  <si>
    <t>Wager , TT., Chandrasekaran, RY., Xinjun Hou, X., et al., ACS Chem. Neurosci., 2010, 1 (6), pp 420–434
Feng B, Mills JB, Davidson RE, et al.Drug Metab Dispos. 2008 Feb;36(2):268-75.</t>
  </si>
  <si>
    <t>Tablet (AS MESILATE)</t>
  </si>
  <si>
    <t>SS (Mesilate)</t>
  </si>
  <si>
    <t>Wager , TT., Chandrasekaran, RY., Xinjun Hou, X., et al., ACS Chem. Neurosci., 2010, 1 (6), pp 420–434</t>
  </si>
  <si>
    <t>www.novartis.ca/asknovartispharma</t>
  </si>
  <si>
    <t>Weak subsrate</t>
  </si>
  <si>
    <t>http://www.ema.europa.eu/docs/en_GB/document_library/EPAR_-_Public_assessment_report/human/001114/WC500053735.pdf</t>
  </si>
  <si>
    <t>Inhalation powder/hard capsule (AS MALEATE)</t>
  </si>
  <si>
    <t>VSS (Maleate)</t>
  </si>
  <si>
    <t>http://www.accessdata.fda.gov/drugsatfda_docs/nda/2011/022383Orig1s000ClinPharmR.pdf</t>
  </si>
  <si>
    <t>http://www.accessdata.fda.gov/drugsatfda_docs/label/2012/020789s012lbl.pdf</t>
  </si>
  <si>
    <t>http://www.accessdata.fda.gov/drugsatfda_docs/label/2013/020859s013lbl.pdf</t>
  </si>
  <si>
    <t>PI</t>
  </si>
  <si>
    <t>Estudante M, Morais JG, Soveral G., et al., Adv Drug Deliv Rev. 2012 Oct 4. pii: S0169-409X(12)00303-1.</t>
  </si>
  <si>
    <t>Carrier mediated, p-gp, MRP2</t>
  </si>
  <si>
    <t>Solution (IV INJECTION AS SULFATE)</t>
  </si>
  <si>
    <t>mg/ml</t>
  </si>
  <si>
    <t>FS (Sulfate)</t>
  </si>
  <si>
    <t>Varma MV, Sateesh K, Panchagnula R., Mol Pharm. 2005 Jan-Feb;2(1):12-21</t>
  </si>
  <si>
    <t>Skolnik S, Lin X, Wang J., et al., J Pharm Sci, 2010, 99, 3246-65</t>
  </si>
  <si>
    <t>&lt;25</t>
  </si>
  <si>
    <t>Carrier mediated, OCTN1/2, PMAT, p-gp</t>
  </si>
  <si>
    <t>Vogelpoel H, Welink J, Amidon GL., et al., J Pharm Sci. 2004 Aug;93(8):1945-56</t>
  </si>
  <si>
    <t>Bergström CA, Luthman K, Artursson P., Eur J Pharm Sci. 2004 Aug;22(5):387-98</t>
  </si>
  <si>
    <t>&lt;0.1</t>
  </si>
  <si>
    <t>Choi MK, Song IS., J Pharm Pharmacol. 2012 Aug;64(8):1074-83</t>
  </si>
  <si>
    <t>Carrier mediated, p-gp, BCRP and MRP2</t>
  </si>
  <si>
    <t>http://www.accessdata.fda.gov/drugsatfda_docs/label/2011/021400s013lbl.pdf</t>
  </si>
  <si>
    <t>Harrison A, Betts A, Fenner K, et al, Drug Metab Dispos, 2004, 32,Faassen F, Vogel G, Spanings H., et al., Int J Pharm. 2003 Sep 16;263(1-2):113-22-204.</t>
  </si>
  <si>
    <t>Carrier mediated, pgp</t>
  </si>
  <si>
    <t>Harrison A, Betts A, Fenner K, et al, Drug Metab Dispos, 2004, 32,197-204.</t>
  </si>
  <si>
    <t>Callegari E, Malhotra B, Bungay PJ., et al., Br J Clin Pharmacol. 2011 Aug;72(2):235-46</t>
  </si>
  <si>
    <t>Tablet (AS CHLORIDE)</t>
  </si>
  <si>
    <t>http://www.accessdata.fda.gov/drugsatfda_docs/label/2011/021595s007lbl.pdf</t>
  </si>
  <si>
    <t>Langgutha, P., Kubisb, A., Krumbiegel, G., Eur J Pharm Biopharm, 1997 Jun 43(3): 265–272</t>
  </si>
  <si>
    <t>Capsule (AS MALEATE)</t>
  </si>
  <si>
    <t>Llinàs A, Glen RC, Goodman JM., J Chem Inf Model. 2008 Jul;48(7):1289-303</t>
  </si>
  <si>
    <t>SPS (hydrochloride)</t>
  </si>
  <si>
    <t>Tablet (Modified release)</t>
  </si>
  <si>
    <t>Varma MV, Gardner I, Steyn SJ., et al., Mol Pharm. 2012 May 7;9(5):1199-212</t>
  </si>
  <si>
    <t>Sherer, EC., Verras, A., Madeira, M., et al, Mol Inform, 2012, 31, 231–245</t>
  </si>
  <si>
    <t>Hilgendorf C, Spahn-Langguth H, Regårdh CG., J Pharm Sci, 2000, 89, 63-75;
Matsson P, Bergström CA, Nagahara N., et al., J Med Chem. 2005 Jan 27;48(2):604-13</t>
  </si>
  <si>
    <t>Paracellular</t>
  </si>
  <si>
    <t>Reverchon E, Della Porta G., Int J Pharm. 2003 Jun 4;258(1-2):1-9</t>
  </si>
  <si>
    <t>Irvine JD, Takahashi L, Lockhart K., et al., J Pharm Sci. 1999 Jan;88(1):28-33</t>
  </si>
  <si>
    <t>Lee J, Park TG, Choi H., Int J Pharm. 2000 Feb 25;196(1):75-83.</t>
  </si>
  <si>
    <t>Marasanapalle VP, Crison JR, Ma J., et al., Biopharm Drug Dispos. 2009 Mar;30(2):71-80</t>
  </si>
  <si>
    <t>Minuesa, G., I. Huber-Ruano, et al. Pharmacol. Ther, 2011 132(3): 268-279.</t>
  </si>
  <si>
    <t>Carrier mediated, CNT1</t>
  </si>
  <si>
    <t>Silva AL, Cristofoletti R, Storpirtis S., et al., J Pharm Sci. 2011;100(5):1628-36</t>
  </si>
  <si>
    <t>Pham The, H., González-Álvarez, I., Bermejo, M., et al, Mol Inform, 2011, 30, 376–385</t>
  </si>
  <si>
    <t>Deák K, Takács-Novák K, Tihanyi K, et al., Med Chem. 2006 Jul;2(4):385-9</t>
  </si>
  <si>
    <t>Ingels, F., Oth, M., Augustijns, P., AAPS Annual Meeting and Exposition location:Baltimore date:November 7-11, 2004 (abstract)</t>
  </si>
  <si>
    <t>http://www.accessdata.fda.gov/drugsatfda_docs/label/2012/202192s001lbl.pdf</t>
  </si>
  <si>
    <t>http://www.accessdata.fda.gov/drugsatfda_docs/nda/2011/202192Orig1s000ClinPharmR.pdf</t>
  </si>
  <si>
    <t>http://www.accessdata.fda.gov/drugsatfda_docs/label/2008/020658s018s020s021lbl.pdf</t>
  </si>
  <si>
    <t>Tablet (AS HYDROGEN TATRATE)</t>
  </si>
  <si>
    <t>http://www.accessdata.fda.gov/drugsatfda_docs/label/2006/020823s016,021025s008lbl.pdf</t>
  </si>
  <si>
    <t>VS (tartrate)</t>
  </si>
  <si>
    <t>Gnoth MJ, Buetehorn U, Muenster U., et al., J Pharmacol Exp Ther. 2011 Jul;338(1):372-80</t>
  </si>
  <si>
    <t>http://www.accessdata.fda.gov/drugsatfda_docs/label/2013/022406s004lbl.pdf</t>
  </si>
  <si>
    <t>Knox C, Law V, Jewison T., et al., Nucleic Acids Res. 2011 Jan;39(Database issue):D1035-41</t>
  </si>
  <si>
    <t>Carrier mediated, BCRP</t>
  </si>
  <si>
    <t>http://www.accessdata.fda.gov/drugsatfda_docs/label/2009/020599s013lbl.pdf</t>
  </si>
  <si>
    <t>http://www.accessdata.fda.gov/drugsatfda_docs/label/2013/202022s005lbl.pdf</t>
  </si>
  <si>
    <t>PI (hydrochloride)</t>
  </si>
  <si>
    <t>http://www.accessdata.fda.gov/drugsatfda_docs/nda/2011/202022Orig1s000ClinPharmR.pdf</t>
  </si>
  <si>
    <t>Becker C, Dressman JB, Junginger HE., et al., J Pharm Sci. 2009 Jul;98(7):2252-67</t>
  </si>
  <si>
    <t>Shugarts, S. Benet, LZ., Pharm Res. 2009 September; 26(9): 2039–2054</t>
  </si>
  <si>
    <t>Carrier Mediated, CNT2</t>
  </si>
  <si>
    <t>Li F, Hong L, Mau CI., et al., J Pharm Sci. 2006 Jun;95(6):1318-25</t>
  </si>
  <si>
    <t>US Patent 2009/0143,387 A1 Serial number 12/339,212</t>
  </si>
  <si>
    <t>Collett A, Sims E, Walker D., et al., Pharm Res. 1996 Feb;13(2):216-21;
Collett A, Higgs NB, Sims E., et al., J Pharmacol Exp Ther. 1999 Jan;288(1):171-8;
Lennernäs, H., Palm, K., Fagerholm, U., et al., Int J Pharm, 1999 Jan;127(1) 103-107</t>
  </si>
  <si>
    <t xml:space="preserve">Carrier mediated, OCT1/OCT2, p-gp &amp; paracellular </t>
  </si>
  <si>
    <t>Kortejärvi H, Yliperttula M, Dressman JB., et al., J Pharm Sci. 2005 Aug;94(8):1617-25</t>
  </si>
  <si>
    <t>Kortejarvi, H.,  Yliperttula,M., Dressman, JB., et al., J Pharm Sci, 2005, Aug 94 (8):1617-1625</t>
  </si>
  <si>
    <t>Rege BD, Yu LX, Hussain AS., et al., J Pharm Sci. 2001 Nov;90(11):1776-86</t>
  </si>
  <si>
    <t>http://www.ema.europa.eu/docs/en_GB/document_library/Application_withdrawal_assessment_report/2010/01/WC500064663.pdf</t>
  </si>
  <si>
    <t>Strauch S, Dressman JB, Shah VP., et al., J Pharm Sci. 2012 Feb;101(2):499-508</t>
  </si>
  <si>
    <t>Crivori , P., Reinach, B. , Pezzetta, D., et al., Mol. Pharm. , 2006, 3, 33–44</t>
  </si>
  <si>
    <t>Tablet (AS FUMARATE)</t>
  </si>
  <si>
    <t>http://www.accessdata.fda.gov/drugsatfda_docs/nda/2007/022047Orig1s000ChemR.pdf</t>
  </si>
  <si>
    <t>Tablet (AS BROMIDE)</t>
  </si>
  <si>
    <t>VS (Bromide)</t>
  </si>
  <si>
    <t>Takka S, Rajbhandari S, Sakr A., Eur J Pharm Biopharm. 2001 Jul;52(1):75-82</t>
  </si>
  <si>
    <t>Tablet (AS NAPSYLATE)</t>
  </si>
  <si>
    <t>US Patent 2005/0171,203 Serial number A1 11/016,511</t>
  </si>
  <si>
    <t>Jezyk N, Li C, Stewart BH., et al., Pharm Res. 1999 Apr;16(4):519-26.</t>
  </si>
  <si>
    <t>Carrier mediated, p-gp, BCRP/MXR</t>
  </si>
  <si>
    <t>González-Esquivel D, Rivera J, Castro N., et al., Int J Pharm. 2005 May 13;295(1-2):93-9</t>
  </si>
  <si>
    <t xml:space="preserve">US Patent 2010/0086, 589, Serial number 12/630,271 </t>
  </si>
  <si>
    <t>&gt;10</t>
  </si>
  <si>
    <t>http://www.pfizer.ca/en/our_products/products/monograph/273</t>
  </si>
  <si>
    <t>Powder (IV INJECTION/INFUSION)</t>
  </si>
  <si>
    <t>http://www.accessdata.fda.gov/drugsatfda_docs/label/2008/050545s053lbl.pdf</t>
  </si>
  <si>
    <t>FS (Hydrochloride)</t>
  </si>
  <si>
    <t>Violette A, Cortes DA, Bergeon JA., et al., Int J Pharm. 2008 Mar 3;351(1-2):152-7</t>
  </si>
  <si>
    <t>Tablet/Capsule</t>
  </si>
  <si>
    <t>Khan S, Batchelor H, Hanson P., et al., J Pharm Sci. 2011 May 10</t>
  </si>
  <si>
    <t>&lt; 25</t>
  </si>
  <si>
    <t>http://www.medicines.org.au/files/swpavilt.pdf</t>
  </si>
  <si>
    <t>Sugawara M, Kurosawa M, Sakai K., Biochim Biophys Acta. 2002 Aug 19;1564(1):149-55</t>
  </si>
  <si>
    <t>Kwon JW, Armbrust KL., Bull Environ Contam Toxicol. 2008 Aug;81(2):128-35</t>
  </si>
  <si>
    <t>Palaparthy R, Pradhan RS, Chan J, et al., Biopharm Drug Dispos. 2007 Mar;28(2):65-71</t>
  </si>
  <si>
    <t>Capsule (AS HYDROCHLORIDE)</t>
  </si>
  <si>
    <t>Hassan HE, Myers AL, Lee IJ, et al., J Pharm Sci. 2007 Sep;96(9):2494-506</t>
  </si>
  <si>
    <t>Miyamoto, E; Kawashima, S; Yoshifumi, M., et al, The Analyst, 1994, 119, (7), 1489</t>
  </si>
  <si>
    <t>http://www.roche.com/pages/csds/english/out/0471755.20070104.7029.pdf</t>
  </si>
  <si>
    <t>Ogihara T, Kano T, Wagatsuma T, Wada S., Drug Metab Dispos. 2009 Aug;37(8):1676-81</t>
  </si>
  <si>
    <t>Carrier Mediated, PEPT1 &amp; p-gp</t>
  </si>
  <si>
    <t>Capsule (AS PHOSPHATE)</t>
  </si>
  <si>
    <t>http://www.roche-australia.com/fmfiles/re7229005/downloads/anti-virals/tamiflu-pi.pdf</t>
  </si>
  <si>
    <t>&gt;500</t>
  </si>
  <si>
    <t>Wen, G., Jia, R.,  Kardos, P., et al.,  The AAPS Journal. 2006; 8(S2) (Abstract)</t>
  </si>
  <si>
    <t>Oo C, Snell P, Barrett J., et al., Int J Pharm. 2003 May 12;257(1-2):297-9</t>
  </si>
  <si>
    <t>Intermediate affinity</t>
  </si>
  <si>
    <t>Moons T, de Roo M, Claes S., et al., Pharmacogenomics. 2011 Aug;12(8):1193-211</t>
  </si>
  <si>
    <t>Carrier mediated p-gp</t>
  </si>
  <si>
    <t>http://www.accessdata.fda.gov/drugsatfda_docs/label/2013/020592s063,021086s041lbl.pdf</t>
  </si>
  <si>
    <t>Merino G, Alvarez AI, Pulido MM., et al., Drug Metab Dispos. 2006 Apr;34(4):690-5</t>
  </si>
  <si>
    <t>Carrier mediated , BCRP</t>
  </si>
  <si>
    <t>Tablet (AS ACETATE)</t>
  </si>
  <si>
    <t>Kim WY, Benet LZ., Pharm Res. 2004 Jul;21(7):1284-93</t>
  </si>
  <si>
    <t xml:space="preserve">Faassen, F., Kelder, J., Lenders, J., et al., Pharm Res February 2003, Volume 20, Issue 2, pp 177-186 </t>
  </si>
  <si>
    <t>Yu, J., He, H., Tang, X., J. Pharm. Pharmacol, 2006 58 (11), 1429–1435</t>
  </si>
  <si>
    <t>Kanaan M, Daali Y, Dayer P., et al., Fundam Clin Pharmacol. 2009 Oct;23(5):543-8</t>
  </si>
  <si>
    <t>Suspension</t>
  </si>
  <si>
    <t>Ranaldi, G., Islam, K, Sambuy, Y., Antimicrob Agents Chemother. 1992 July; 36(7): 1374–1381</t>
  </si>
  <si>
    <t>Solution (IV AS HYDROCHLORIDE)</t>
  </si>
  <si>
    <t>http://www.accessdata.fda.gov/drugsatfda_docs/label/2005/018024s040lbl.pdf</t>
  </si>
  <si>
    <t>Catalano A, Desaphy JF, Lentini G., et al., J Med Chem. 2012 Feb 9;55(3):1418-22</t>
  </si>
  <si>
    <t>Rediguieri CF, Porta V, G Nunes DS., et al., J Pharm Sci. 2011 May;100(5):1618-27</t>
  </si>
  <si>
    <t>Tablet (AS TARTRATE)</t>
  </si>
  <si>
    <t>Varma MV, Gardner I, Steyn SJ., et al., Mol Pharm. 2012 May 7;9(5):1199-212;
Varma MV, Sateesh K, Panchagnula R., Mol Pharm. 2005 Jan-Feb;2(1):12-21</t>
  </si>
  <si>
    <t>Tablet (AS MALEATE)</t>
  </si>
  <si>
    <t>SS (Maleate)</t>
  </si>
  <si>
    <t>The Treatment of Epilepsy, 2009, 3rd Ed, Edited by Shorvon SD., Perucca,E., Engel, J Jr. , pg 600, Wiley-Blackwell, West Sussex</t>
  </si>
  <si>
    <t>Behrens I, Stenberg P, Artursson P., et al., Pharm Res. 2001 Aug;18(8):1138-45.</t>
  </si>
  <si>
    <t>~200</t>
  </si>
  <si>
    <t>Sköld C, Winiwarter S, Wernevik J., et al., J Med Chem. 2006 Nov 16;49(23):6660-71</t>
  </si>
  <si>
    <t>Estudante M, Morais JG, Soveral G., et al., Adv Drug Deliv Rev. 2012 Oct 4. pii: S0169-409X(12)00303-1.;
Zhou M, Xia L, Wang J., Drug Metab Dispos. 2007 Oct;35(10):1956-62</t>
  </si>
  <si>
    <t>Carrier mediated, PMAT &amp; paracellular</t>
  </si>
  <si>
    <t>Sai, Y., Tsuji. A., Drug Discov Today. 2004 Aug 15;9(16):712-20; 
Estudante M, Morais JG, Soveral G., et al., Adv Drug Deliv Rev. 2012 Oct 4. pii: S0169-409X(12)00303-1.</t>
  </si>
  <si>
    <t>Carrier mediated, OCT1/2</t>
  </si>
  <si>
    <t>http://www.accessdata.fda.gov/drugsatfda_docs/nda/2005/021627s000_namenda_clinpharmr.pdf</t>
  </si>
  <si>
    <t>Beconi, MG., Howland, D., Park, L., et al.,  PLoS Curr. 2011 December 15</t>
  </si>
  <si>
    <t>Strauch S, Jantratid E, Dressman JB., et al., J Pharm Sci. 2011 Jan;100(1):11-21</t>
  </si>
  <si>
    <t>Milner E, McCalmont W, Bhonsle J., et al., Malar J. 2010 Feb 11;9:5</t>
  </si>
  <si>
    <t>Walker DK, Abel S, Comby P, et al, Drug Metab Dispos, 2005, 33, 587-95</t>
  </si>
  <si>
    <t>VS</t>
  </si>
  <si>
    <t>Janssens F, Leenaerts J, Diels G., et al., J Med Chem. 2005 Mar 24;48(6):2154-66</t>
  </si>
  <si>
    <t>Khan MZ, Rausl D, Zanoski R., Biol Pharm Bull. 2004 Oct;27(10):1630-5</t>
  </si>
  <si>
    <t xml:space="preserve">US Patent 2006/0073200 A1, Serial number EP1807059 A1 </t>
  </si>
  <si>
    <t>Capsule (enclosed beads)</t>
  </si>
  <si>
    <t>Ghazal, H. S.; Dyas, A. M.; Ford, J. L.; Hutcheon, G. A., Int. J. Pharm. 2009, 366, 117–123.</t>
  </si>
  <si>
    <t>Becker C, Dressman JB, Amidon GL., et al., J Pharm Sci. 2007 Mar;96(3):522-31</t>
  </si>
  <si>
    <t>Hopfinger AJ, Esposito EX, Llinàs A., et al., J Chem Inf Model. 2009 Jan;49(1):1-5</t>
  </si>
  <si>
    <t>Carrier Mediated, p-gp, BCRP/MXR, OATP2B1</t>
  </si>
  <si>
    <t>Martindale, The complete drug reference, Ed 36th, Sweetman, SC., Pharmaceutical Press, London; FDA Orange Book: Approved Drug Products with Therapeutic Equivalence Evaluations, 2012-2013 (online)</t>
  </si>
  <si>
    <t>Zerrouk N, Corti G, Ancillotti S., Eur J Pharm Biopharm. 2006 Apr;62(3):241-6</t>
  </si>
  <si>
    <t>Chemfinder DEMO PerkinElmer Imformatics database; Accessed 22Apr2013-6May2013</t>
  </si>
  <si>
    <t>Pubchem (AID 1996): Burnham Center for Chemical Genomics (BCCG-A233-Analiza-Solubility-Assay)</t>
  </si>
  <si>
    <t>&gt;0.0736</t>
  </si>
  <si>
    <t>Frick A., Helga Mo, H., Wirbitzki, E., European Journal of Pharmaceutics and Biopharmaceutics 46 (1998) 305–311</t>
  </si>
  <si>
    <t>Grbic S, Parojcic J, Ibric S, et al., AAPS PharmSciTech. 2011 Mar;12(1):165-71</t>
  </si>
  <si>
    <t>Stetinova, Polaskova, Smetanova, et al., Toxicology Letters, 2008, 180</t>
  </si>
  <si>
    <t>Jin HE, Song B, Kim SB., et al., Xenobiotica. 2013 Apr;43(4):355-67</t>
  </si>
  <si>
    <t>Carrier mediated, pgp,MRP2</t>
  </si>
  <si>
    <t>http://www.accessdata.fda.gov/drugsatfda_docs/label/2007/021158s007lbl.pdf</t>
  </si>
  <si>
    <t>&gt;0.5</t>
  </si>
  <si>
    <t>Sai, Y., Tsuji. A., Drug Discov Today. 2004 Aug 15;9(16):712-20</t>
  </si>
  <si>
    <t>Carrier mediated, OCT1</t>
  </si>
  <si>
    <t>Solution (IV INFUSION AS SODIUM SALT)</t>
  </si>
  <si>
    <t>Tablet (AS HYDROBROMIDE)</t>
  </si>
  <si>
    <t>http://www.janssen.com.au/files/Products/Reminyl_PI.pdf</t>
  </si>
  <si>
    <t>Hilgendorf C, Spahn-Langguth H, Regårdh CG., J Pharm Sci, 2000, 89, 63-75</t>
  </si>
  <si>
    <t>Granero GE, Longhi MR, Mora MJ., et al., J Pharm Sci. 2010 Jun;99(6):2544-56</t>
  </si>
  <si>
    <t>Irvine JD, Takahashi L, Lockhart K., et al., J Pharm Sci. 1999 Jan;88(1):28-33; 
Varma MV, Gardner I, Steyn SJ., et al., Mol Pharm. 2012 May 7;9(5):1199-212</t>
  </si>
  <si>
    <t>Henry TB, Kwon JW, Armbrust KL., et al., Environ Toxicol Chem. 2004 Sep;23(9):2229-33.</t>
  </si>
  <si>
    <t>Solution (IV INJECTION)</t>
  </si>
  <si>
    <t>Dudenhausen JW, Hermer M, Rominger KL., Geburtshilfe Frauenheilkd. 1989 Mar;49(3):234-6 (German)</t>
  </si>
  <si>
    <t>Elshafeeya, AE., Hamzab, YE., Aminb, SY., et al., J Adv Res. 2012, Apr; 3(2): 125–132</t>
  </si>
  <si>
    <t>Harnden MR, Jarvest RL, Boyd MR., et al., J Med Chem. 1989 Aug;32(8):1738-43</t>
  </si>
  <si>
    <t>Becker C, Dressman JB, Amidon GL., et al., J Pharm Sci. 2008 Apr;97(4):1350-60</t>
  </si>
  <si>
    <t>Becker C, Dressman JB, Amidon GL., et al ., J Pharm Sci. 2008 Apr;97(4):1350-60</t>
  </si>
  <si>
    <t>http://www.accessdata.fda.gov/drugsatfda_docs/label/2013/203415s001lbl.pdf</t>
  </si>
  <si>
    <t>http://www.accessdata.fda.gov/drugsatfda_docs/nda/2012/203415Orig1s000ClinPharmR.pdf</t>
  </si>
  <si>
    <t>Solution (IV INJECTION AS HYDROCHLORIDE)</t>
  </si>
  <si>
    <t>SPS (Hydrochloride)</t>
  </si>
  <si>
    <t>Hazardous Substances Data Bank (HSDB), Methanesulfonate</t>
  </si>
  <si>
    <t>FS (Mesilate)</t>
  </si>
  <si>
    <t>Dow J, Francesco GF, Berg C., J Pharm Sci. 1996 Jul;85(7):685-9</t>
  </si>
  <si>
    <t>MSDS Sigma aldrich http://www.sigmaaldrich.com</t>
  </si>
  <si>
    <t>Singleton DH, Boyd H, Steidl-Nichols JV., et al, J Med Chem. 2007 Jun 28;50(13):2931-41</t>
  </si>
  <si>
    <t>Skerjanec, A., Clin Pharmacokinet, 2006, 45, 325-50</t>
  </si>
  <si>
    <t>Carrier Mediated, pgp</t>
  </si>
  <si>
    <t>http://www.novartis.com.au/PI_PDF/ena.pdf
http://www.ema.europa.eu/docs/en_GB/document_library/EPAR_-_Scientific_Discussion/human/000554/WC500026897.pdf</t>
  </si>
  <si>
    <t>Monteiro LM, Lione VF, do Carmo FA., et al, Int J Nanomedicine. 2012;7:5175-82</t>
  </si>
  <si>
    <t>http://www.accessdata.fda.gov/drugsatfda_docs/nda/2011/202570Orig1s000ClinPharmR.pdf</t>
  </si>
  <si>
    <t>Efflux, pgp</t>
  </si>
  <si>
    <t>http://www.accessdata.fda.gov/drugsatfda_docs/label/2013/202570s004lbl.pdf</t>
  </si>
  <si>
    <t>British National Formulary, BNF 64, September 2012; Martindale, The complete drug reference, Ed 36th, Sweetman, SC., Pharmaceutical Press, London</t>
  </si>
  <si>
    <t>Hazardous Substances Data Bank (HSDB), (Hydrobromide)</t>
  </si>
  <si>
    <t xml:space="preserve">Karlsson L, Carlsson B, Hiemke C,et al., Eur Neuropsychopharmacol. 2013 Nov;23(11):1636-44. 
</t>
  </si>
  <si>
    <t>Carrier Mediated, Pgp</t>
  </si>
  <si>
    <t>FS (hydrobromide)</t>
  </si>
  <si>
    <t>http://www.acrossbarriers.eu/uploads/media/FCT02-I-0305_BCS.pdf</t>
  </si>
  <si>
    <t>Carrier Mediated, BCRP/MXR, OATP1A2</t>
  </si>
  <si>
    <t>Olivera ME, Manzo RH, Junginger HE., et al., J Pharm Sci. 2011 Jan;100(1):22-33</t>
  </si>
  <si>
    <t>http://www.amgen.ca/Sensipar.pdf</t>
  </si>
  <si>
    <t>Alvarez, F. J., G. G. Lawrence, et al. (2013). RAPID DISSOLUTION FORMULATION OF CINACALCET HCl, Google Patents.  EP 1663182 B1</t>
  </si>
  <si>
    <t>&lt;0.001</t>
  </si>
  <si>
    <t>http://www.accessdata.fda.gov/drugsatfda_docs/nda/2004/21-688.pdf_Sensipar_BioPharmr.pdf</t>
  </si>
  <si>
    <t>Varma MV, Sateesh K, Panchagnula R., Mol Pharm. 2005 Jan-Feb;2(1):12-21, 128</t>
  </si>
  <si>
    <t>Carrier mediated, p-gp, paracellular</t>
  </si>
  <si>
    <t>Jantratid E, Prakongpan S, Dressman JB, et al., J Pharm Sci. 2006 May;95(5):974-84</t>
  </si>
  <si>
    <t>Toyobuku H, Tamai I, Ueno K., et al., J Pharm Sci. 2003 Nov;92(11):2249-59</t>
  </si>
  <si>
    <t>Carrier mediated, pgp, uptake</t>
  </si>
  <si>
    <t>Patel, SG., and Rajput., SJ., AAPS PharmSciTech. 2009 June; 10(2): 660–669</t>
  </si>
  <si>
    <t>Young AM, Audus KL, Proudfoot J., J Pharm Sci. 2006 Apr;95(4):717-25</t>
  </si>
  <si>
    <t>Solution (IV INFUSION/INJECTION)</t>
  </si>
  <si>
    <t>Raeissi, SD., Li, L. . Hidalgo, IJ., J Pharm Pharmacol, 1999,  51, 35–40</t>
  </si>
  <si>
    <t>Powder (IV INJECTION AS SODIUM SALT)</t>
  </si>
  <si>
    <t>FS (Sodium)</t>
  </si>
  <si>
    <t>Wenzel U, Kuntz S, Diestel S., et al., Antimicrob Agents Chemother. 2002 May;46(5):1375-80</t>
  </si>
  <si>
    <t>SS</t>
  </si>
  <si>
    <t>FS</t>
  </si>
  <si>
    <t>Bachmakov I, Werner U, Endress B., et al., Fundam Clin Pharmacol. 2006 Jun;20(3):273-82</t>
  </si>
  <si>
    <t>FDA Orange Book: Approved Drug Products with Therapeutic Equivalence Evaluations, 2012-2013 (online);
Martindale, The complete drug reference, Ed 36th, Sweetman, SC., Pharmaceutical Press, London</t>
  </si>
  <si>
    <t xml:space="preserve">Yazdanian, M., Glynn, SL., Wright, JL., Pharm Res, 1998, 15, 1490-1494;
Garberg P, Ball M, Borg N., et al., Toxicol In Vitro. 2005 Apr;19(3):299-334;
Jung SJ, Choi SO, Um SY., et al., J Pharm Biomed Anal. 2006 May 3;41(2):469-75
Grès MC, Julian B, Bourrié M., et al., Pharm Res. 1998 May;15(5):726-33;
Chong S, Dando SA, Soucek KM., Pharm Res. 1996 Jan;13(1):120-3;
Yee S., Pharm Res. 1997 Jun;14(6):763-6
</t>
  </si>
  <si>
    <t>Benet LZ, Broccatelli F, Oprea TI., AAPS J. 2011 Dec;13(4):519-47; FDA Orange Book: Approved Drug Products with Therapeutic Equivalence Evaluations, 2012-2013 (online), 365</t>
  </si>
  <si>
    <t>Abalos IS, Rodríguez YI, Lozano V, Environ Toxicol Pharmacol. 2012 Sep;34(2):223-7</t>
  </si>
  <si>
    <t>Cao, D., Wang, J., Zhou, R. et al, J Chem Info Model, 2012, 52, 1132-1137</t>
  </si>
  <si>
    <t>Hilgendorf C, Spahn-Langguth H, Regårdh CG., J Pharm Sci, 2000, 89, 63-75;
Collett A, Sims E, Walker D., et al., Pharm Res. 1996 Feb;13(2):216-21</t>
  </si>
  <si>
    <t>Paracellular and Carrier mediated, OATP1A2</t>
  </si>
  <si>
    <t>http://www.accessdata.fda.gov/drugsatfda_docs/label/2012/018240s032lbl.pdf</t>
  </si>
  <si>
    <t>Irvine JD, Takahashi L, Lockhart K., et al., J Pharm Sci. 1999 Jan;88(1):28-33;
Varma MV, Gardner I, Steyn SJ., et al., Mol Pharm. 2012 May 7;9(5):1199-212;
Varma MV, Sateesh K, Panchagnula R., Mol Pharm. 2005 Jan-Feb;2(1):12-21</t>
  </si>
  <si>
    <t>Yazdanian, M., Glynn, SL., Wright, JL., Pharm Res, 1998, 15, 1490-1494;
Yamashita S, Furubayashi T, Kataoka M.,European J Pharm Sci, 2000, 10, 195-204;
Hilgendorf C, Spahn-Langguth H, Regårdh CG., J Pharm Sci, 2000, 89, 63-75;
Jung SJ, Choi SO, Um SY., et al., J Pharm Biomed Anal. 2006 May 3;41(2):469-75;
Stenberg P, Norinder U, Luthman K., et al., J med chem 2001;44(12):1927-37;
Nordqvist, A., Nilsson, J., Lindmark, T,. QSAR Comb Sci, 2004 June; 23(5) 303–310;
Artursson P, Karlsson J., Biochem Biophys Res Commun. 1991 Mar 29;175(3):880-5;
Aungst BJ, Nguyen NH, Bulgarelli JP., et al., Pharm Res. 2000 Oct;17(10):1175-80;
Collett A, Sims E, Walker D., et al., Pharm Res. 1996 Feb;13(2):216-21</t>
  </si>
  <si>
    <t>Possible inhibitory effects</t>
  </si>
  <si>
    <t>Kis O, Zastre JA, Hoque MT., et al, Pharm Res. 2013 Apr;30(4):1050-64</t>
  </si>
  <si>
    <t>Carrier mediated, p-gp, OATP</t>
  </si>
  <si>
    <t>http://www.accessdata.fda.gov/drugsatfda_docs/label/2012/021567s028lbl.pdf</t>
  </si>
  <si>
    <t>Dressman JB, Nair A, Abrahamsson B, et al., J Pharm Sci. 2012 Aug;101(8):2653-67</t>
  </si>
  <si>
    <t>MacDonald L, Thumser AE, Sharp P., et al., Br J Nutr. 2002 Feb;87(2):97-100</t>
  </si>
  <si>
    <t xml:space="preserve">Carrier Mediated, SVCT1 </t>
  </si>
  <si>
    <t>Levine GN, Frei B, Koulouris SN., et al., Circulation. 1996 Mar 15;93(6):1107-13</t>
  </si>
  <si>
    <t>Luo S, Wang Z, Kansara V, et al., Int J Pharm. 2008 Jun 24;358(1-2):168-76</t>
  </si>
  <si>
    <t>Lu Z, Chen W, Viljoen A., et al., Phytother Res. 2010 Feb;24(2):211-8</t>
  </si>
  <si>
    <t xml:space="preserve">Yamashita S, Furubayashi T, Kataoka M.,European J Pharm Sci, 2000, 10, 195-204;
Hilgendorf C, Spahn-Langguth H, Regårdh CG., J Pharm Sci, 2000, 89, 63-75;
Garberg P, Ball M, Borg N., et al., Toxicol In Vitro. 2005 Apr;19(3):299-334;
Jung SJ, Choi SO, Um SY., et al., J Pharm Biomed Anal. 2006 May 3;41(2):469-75;
Grès MC, Julian B, Bourrié M., et al., Pharm Res. 1998 May;15(5):726-33
</t>
  </si>
  <si>
    <t>Powder (IV INJECTION/ORAL SUSPENSION)</t>
  </si>
  <si>
    <t xml:space="preserve">Hazardous Substances Data Bank (HSDB), (Beta-Naphthalensulfonate Trihydrate) </t>
  </si>
  <si>
    <t>Subsrate and inhibitor</t>
  </si>
  <si>
    <t>Faassen F, Vogel G, Spanings H., et al., Int J Pharm. 2003 Sep 16;263(1-2):113-22</t>
  </si>
  <si>
    <t>Kalantzi L, Reppas C, Dressman JB, et al., J Pharm Sci. 2006 Jan;95(1):4-14.</t>
  </si>
  <si>
    <t>Chen LL, Yao J, Yang JB., et al, Acta Pharmacol Sin. 2005 Nov;26(11):1322-33</t>
  </si>
  <si>
    <t>Absorption likely to occur in this route</t>
  </si>
  <si>
    <t>Zornoza T, Cano-Cebrián MJ, Nalda-Molina R., Eur J Pharm Sci. 2004 Aug;22(5):347-56.</t>
  </si>
  <si>
    <t>Tablet (AS CALCIUM)</t>
  </si>
  <si>
    <t>FS (calcium)</t>
  </si>
  <si>
    <t>Zornoza T, Cano-Cebrián MJ, Nalda-Molina R, European J Pharm Sci, 2004, 22, 347-56</t>
  </si>
  <si>
    <t>MP Reference</t>
  </si>
  <si>
    <t>MP (°C)</t>
  </si>
  <si>
    <t>Transporter comments</t>
  </si>
  <si>
    <t>Transporter symbol</t>
  </si>
  <si>
    <t>Transport Reference</t>
  </si>
  <si>
    <t>Transport route</t>
  </si>
  <si>
    <t>Dose Number</t>
  </si>
  <si>
    <t>Maximum Strength Comments</t>
  </si>
  <si>
    <t>Maximum Strength Reference</t>
  </si>
  <si>
    <t>Maximum Strength Dose UNITS</t>
  </si>
  <si>
    <t>Maximum Strength Dose</t>
  </si>
  <si>
    <t>Lit BDDCS class reference</t>
  </si>
  <si>
    <t>Literature BDDCS Class</t>
  </si>
  <si>
    <t>Lit BCS class reference</t>
  </si>
  <si>
    <t>Literature BCS Class</t>
  </si>
  <si>
    <t>Categorical solubility reference</t>
  </si>
  <si>
    <t>Solubility mg/ml</t>
  </si>
  <si>
    <t>Solubility categorical</t>
  </si>
  <si>
    <t>Solubility Reference</t>
  </si>
  <si>
    <t>Experimental Solubility mg/ml</t>
  </si>
  <si>
    <t>Papp references</t>
  </si>
  <si>
    <t>Log Papp</t>
  </si>
  <si>
    <t>Average</t>
  </si>
  <si>
    <t>MDCK Reference</t>
  </si>
  <si>
    <t>MDCK Papp permeability x10-6
cm/s (A-B)</t>
  </si>
  <si>
    <t>Caco-2 Reference</t>
  </si>
  <si>
    <t>Caco-2 Papp permeability x10-6
cm/s (A-B)</t>
  </si>
  <si>
    <t>#</t>
  </si>
  <si>
    <t>SUPPORTING INFORMATION
Complete set of compound names, CAS numbers, pharmacokinetic data, full references and comment from authors.</t>
  </si>
  <si>
    <t>Sherer, EC., Verras, A., Madeira, M., et al, Mol Inform, 2012, 31, 231–245
Chen LL, Yao J, Yang JB., et al, Acta Pharmacol Sin. 2005 Nov;26(11):1322-33</t>
  </si>
  <si>
    <t>Ingels, F., Oth, M., Augustijns, P., AAPS Annual Meeting and Exposition location:Baltimore date:November 7-11, 2004 (abstract)
Feng B, Mills JB, Davidson RE,., et al., Drug Metab Dispos. 2008 Feb;36(2):268-75</t>
  </si>
  <si>
    <t>Laitinen L, Kangas H, Kaukonen AM., et al., Pharm Res. 2003 Feb;20(2):187-97
Feng B, Mills JB, Davidson RE,., et al., Drug Metab Dispos. 2008 Feb;36(2):268-75</t>
  </si>
  <si>
    <t>Sherer, EC., Verras, A., Madeira, M., et al, Mol Inform, 2012, 31, 231–245
Irvine JD, Takahashi L, Lockhart K., et al., J Pharm Sci. 1999 Jan;88(1):28-33</t>
  </si>
  <si>
    <t>Skolnik S, Lin X, Wang J., et al., J Pharm Sci, 2010, 99, 3246-65
Irvine JD, Takahashi L, Lockhart K., et al., J Pharm Sci. 1999 Jan;88(1):28-33</t>
  </si>
  <si>
    <t>Rege BD, Yu LX, Hussain AS., et al., J Pharm Sci. 2001 Nov;90(11):1776-86
Irvine JD, Takahashi L, Lockhart K., et al., J Pharm Sci. 1999 Jan;88(1):28-33; 
Varma MV, Gardner I, Steyn SJ., et al., Mol Pharm. 2012 May 7;9(5):1199-212</t>
  </si>
  <si>
    <t>Yazdanian, M., Glynn, SL., Wright, JL., Pharm Res, 1998, 15, 1490-1494;
Yamashita S, Furubayashi T, Kataoka M.,European J Pharm Sci, 2000, 10, 195-204;
Hilgendorf C, Spahn-Langguth H, Regårdh CG., J Pharm Sci, 2000, 89, 63-75;
Jung SJ, Choi SO, Um SY., et al., J Pharm Biomed Anal. 2006 May 3;41(2):469-75;
Stenberg P, Norinder U, Luthman K., et al., J med chem 2001;44(12):1927-37;
Nordqvist, A., Nilsson, J., Lindmark, T,. QSAR Comb Sci, 2004 June; 23(5) 303–310;
Artursson P, Karlsson J., Biochem Biophys Res Commun. 1991 Mar 29;175(3):880-5;
Aungst BJ, Nguyen NH, Bulgarelli JP., et al., Pharm Res. 2000 Oct;17(10):1175-80;
Collett A, Sims E, Walker D., et al., Pharm Res. 1996 Feb;13(2):216-21
Irvine JD, Takahashi L, Lockhart K., et al., J Pharm Sci. 1999 Jan;88(1):28-33;
Varma MV, Gardner I, Steyn SJ., et al., Mol Pharm. 2012 May 7;9(5):1199-212;
Varma MV, Sateesh K, Panchagnula R., Mol Pharm. 2005 Jan-Feb;2(1):12-21</t>
  </si>
  <si>
    <t>Faassen, F., Kelder, J., Lenders, J., et al., Pharm Res February 2003, Volume 20, Issue 2, pp 177-186 
Kim WY, Benet LZ., Pharm Res. 2004 Jul;21(7):1284-93</t>
  </si>
  <si>
    <t>Lu Z, Chen W, Viljoen A., et al., Phytother Res. 2010 Feb;24(2):211-8
Luo S, Wang Z, Kansara V, et al., Int J Pharm. 2008 Jun 24;358(1-2):168-76</t>
  </si>
  <si>
    <t>Oo C, Snell P, Barrett J., et al., Int J Pharm. 2003 May 12;257(1-2):297-9
Wen, G., Jia, R.,  Kardos, P., et al.,  The AAPS Journal. 2006; 8(S2) (Abstract)</t>
  </si>
  <si>
    <t>Wager , TT., Chandrasekaran, RY., Xinjun Hou, X., et al., ACS Chem. Neurosci., 2010, 1 (6), pp 420–434
Feng B, Mills JB, Davidson RE, et al.Drug Metab Dispos. 2008 Feb;36(2):268-75.
http://www.acrossbarriers.eu/uploads/media/FCT02-I-0305_BCS.pdf</t>
  </si>
  <si>
    <t>Propantheline</t>
  </si>
  <si>
    <t>Poldine</t>
  </si>
  <si>
    <t>Pamidronic_Acid</t>
  </si>
  <si>
    <t>Mitoxantrone</t>
  </si>
  <si>
    <t>Ipratropium</t>
  </si>
  <si>
    <t>Iohexol</t>
  </si>
  <si>
    <t>Edetic_Acid/EDTA</t>
  </si>
  <si>
    <t>Diatrizoate</t>
  </si>
  <si>
    <t>Chlorhexidine</t>
  </si>
  <si>
    <t>Bethanechol</t>
  </si>
  <si>
    <t>Bephenium</t>
  </si>
  <si>
    <t>Amygdalin</t>
  </si>
  <si>
    <t>Sirolimus</t>
  </si>
  <si>
    <t>Altretamine</t>
  </si>
  <si>
    <t>Tetrabenazine</t>
  </si>
  <si>
    <t>RT</t>
  </si>
  <si>
    <t>Ticagrelor</t>
  </si>
  <si>
    <t>~0.04</t>
  </si>
  <si>
    <t>Deferasirox</t>
  </si>
  <si>
    <t>Ezetimibe</t>
  </si>
  <si>
    <t>pH 3 (25)</t>
  </si>
  <si>
    <t>Ursodeoxycholic_Acid</t>
  </si>
  <si>
    <t>Oxtriphylline</t>
  </si>
  <si>
    <t>Chenodeoxycholic_Acid</t>
  </si>
  <si>
    <t>Calcitriol</t>
  </si>
  <si>
    <t>Benorylate</t>
  </si>
  <si>
    <t>Amifostine</t>
  </si>
  <si>
    <t>Chlormezanone</t>
  </si>
  <si>
    <t>Palonosetron</t>
  </si>
  <si>
    <t>Oxandrolone</t>
  </si>
  <si>
    <t>US Patent 2008/0171,013 A1 Serial number 12/014,391</t>
  </si>
  <si>
    <t>&lt;0.002</t>
  </si>
  <si>
    <t>Posaconazole</t>
  </si>
  <si>
    <t>Zuclopenthixol</t>
  </si>
  <si>
    <t>Gitoxin</t>
  </si>
  <si>
    <t>Rofecoxib</t>
  </si>
  <si>
    <t>0.05N NaCl (25)</t>
  </si>
  <si>
    <t>Pipemidic_Acid</t>
  </si>
  <si>
    <t>Mazindol</t>
  </si>
  <si>
    <t>pH 3-7.9 (25)</t>
  </si>
  <si>
    <t>Emtricitabine</t>
  </si>
  <si>
    <t>Clorazepate</t>
  </si>
  <si>
    <t>Indapamide</t>
  </si>
  <si>
    <t>Fluocortolone</t>
  </si>
  <si>
    <t>Nitisinone</t>
  </si>
  <si>
    <t>Ertapenem</t>
  </si>
  <si>
    <t>Clomifene</t>
  </si>
  <si>
    <t>Brompheniramine_Maleate</t>
  </si>
  <si>
    <t>Amprenavir</t>
  </si>
  <si>
    <t>Intrinsic (25)</t>
  </si>
  <si>
    <t>Ross, DL., Riley, CM., Int J Pharm, 1990, 63, 30 Sept, 237–250</t>
  </si>
  <si>
    <t>Enoxacin</t>
  </si>
  <si>
    <t>Clindamycin</t>
  </si>
  <si>
    <t>pH 7.4 (22.5-24.5)</t>
  </si>
  <si>
    <t>&lt;0.0003</t>
  </si>
  <si>
    <t>Aripiprazole</t>
  </si>
  <si>
    <t>Unpublished results from the reference</t>
  </si>
  <si>
    <t>Intrinsic</t>
  </si>
  <si>
    <t>Delavirdine</t>
  </si>
  <si>
    <t>Valdecoxib</t>
  </si>
  <si>
    <t>Pioglitazone</t>
  </si>
  <si>
    <t>Mycophenolic_Acid</t>
  </si>
  <si>
    <t>Chlorthalidone</t>
  </si>
  <si>
    <t>Sulfamerazine</t>
  </si>
  <si>
    <t>Desvenlafaxine_Succinate</t>
  </si>
  <si>
    <t>Trimethobenzamide</t>
  </si>
  <si>
    <t>Leflunomide</t>
  </si>
  <si>
    <t>pH 7.4 (37)</t>
  </si>
  <si>
    <t>Boxenbaum HG, Posmanter HN, Macasieb T., et al., J Pharmacokinet Biopharm. 1978 Aug;6(4):283-93</t>
  </si>
  <si>
    <t>Flunitrazepam</t>
  </si>
  <si>
    <t>Etofylline</t>
  </si>
  <si>
    <t>Clenbuterol</t>
  </si>
  <si>
    <t>Loperamide_Hydrochloride</t>
  </si>
  <si>
    <t>Creatinine</t>
  </si>
  <si>
    <t>pH 6.5</t>
  </si>
  <si>
    <t>Robarge KD, Brunton SA, Castanedo GM., et al., Bioorg Med Chem Lett. 2009 Oct 1;19(19):5576-81</t>
  </si>
  <si>
    <t>Vismodegib</t>
  </si>
  <si>
    <t>Isocarboxazid</t>
  </si>
  <si>
    <t>Ethylmorphine</t>
  </si>
  <si>
    <t>Auranofin</t>
  </si>
  <si>
    <t>Pirenzepine_Hydrochloride</t>
  </si>
  <si>
    <t>Zopiclone</t>
  </si>
  <si>
    <t>Tartrate (25)</t>
  </si>
  <si>
    <t>&lt;0.01</t>
  </si>
  <si>
    <t>Zolpidem</t>
  </si>
  <si>
    <t>Zolmitriptan</t>
  </si>
  <si>
    <t>pH7.4</t>
  </si>
  <si>
    <t>Alelyunas YW, Liu R, Pelosi-Kilby L, et al., Eur J Pharm Sci. 2009 May 12;37(2):172-82</t>
  </si>
  <si>
    <t>Ziprasidone</t>
  </si>
  <si>
    <t>Zileuton</t>
  </si>
  <si>
    <t>Zidovudine</t>
  </si>
  <si>
    <t>Zanamivir</t>
  </si>
  <si>
    <t>Zalcitabine</t>
  </si>
  <si>
    <t>Xipamide</t>
  </si>
  <si>
    <t>Warfarin</t>
  </si>
  <si>
    <t>Vitamin_E</t>
  </si>
  <si>
    <t>Szuts EZ, Harosi FI., Arch Biochem Biophys. 1991 Jun;287(2):297-304</t>
  </si>
  <si>
    <t>Vitamin_A</t>
  </si>
  <si>
    <t>Hydrochloride</t>
  </si>
  <si>
    <t>Vilazodone</t>
  </si>
  <si>
    <t>Vigabatrin</t>
  </si>
  <si>
    <t>Vidarabine</t>
  </si>
  <si>
    <t>pH 3, Bromide (25)</t>
  </si>
  <si>
    <t>Vecuronium</t>
  </si>
  <si>
    <t>Varenicline tartrate</t>
  </si>
  <si>
    <t>Vancomycin</t>
  </si>
  <si>
    <t>Valsartan</t>
  </si>
  <si>
    <t>Valproic_Acid</t>
  </si>
  <si>
    <t>Valaciclovir</t>
  </si>
  <si>
    <t>Chloride (22)</t>
  </si>
  <si>
    <t>Dutcher, JD., . Am. Chem. Soc., 1946, 68 (3), pp 419–424</t>
  </si>
  <si>
    <t>Tubocurarine</t>
  </si>
  <si>
    <t>Trovafloxacin</t>
  </si>
  <si>
    <t>Chloride</t>
  </si>
  <si>
    <t>Trimethoprim</t>
  </si>
  <si>
    <t>Trimeprazine</t>
  </si>
  <si>
    <t>Trihexyphenidyl</t>
  </si>
  <si>
    <t>Trifluoperazine</t>
  </si>
  <si>
    <t>Triazolam</t>
  </si>
  <si>
    <t>Triamcinolone_Acetonide</t>
  </si>
  <si>
    <t>Triamcinolone</t>
  </si>
  <si>
    <t>Trazodone</t>
  </si>
  <si>
    <t>Trapidil</t>
  </si>
  <si>
    <t>Tranexamic_Acid</t>
  </si>
  <si>
    <t>Trandolapril</t>
  </si>
  <si>
    <t>Tramadol</t>
  </si>
  <si>
    <t>Torsemide</t>
  </si>
  <si>
    <t>Citrate, (37)</t>
  </si>
  <si>
    <t>Toremifene</t>
  </si>
  <si>
    <t>Topiramate</t>
  </si>
  <si>
    <t>Tartrate</t>
  </si>
  <si>
    <t>Tolterodine</t>
  </si>
  <si>
    <t>Tolmetin</t>
  </si>
  <si>
    <t>Tolbutamide</t>
  </si>
  <si>
    <t>Tolazoline</t>
  </si>
  <si>
    <t>Tocainide</t>
  </si>
  <si>
    <t>Tobramycin</t>
  </si>
  <si>
    <t>pH 7.2</t>
  </si>
  <si>
    <t>Tizanidine</t>
  </si>
  <si>
    <t>Tinidazole</t>
  </si>
  <si>
    <t>Timolol</t>
  </si>
  <si>
    <t>Tilidine</t>
  </si>
  <si>
    <t>pH 7.4  (22.5-24.5)</t>
  </si>
  <si>
    <t>Ticlopidine</t>
  </si>
  <si>
    <t>Ticarcillin</t>
  </si>
  <si>
    <t>Tibolone</t>
  </si>
  <si>
    <t>Thioridazine</t>
  </si>
  <si>
    <t>Thiabendazole</t>
  </si>
  <si>
    <t>Tetracycline</t>
  </si>
  <si>
    <t>Testosterone</t>
  </si>
  <si>
    <t>Terfenadine</t>
  </si>
  <si>
    <t>Hydrochloride (27)</t>
  </si>
  <si>
    <t>Kumar, N., Jain, AK., Singh, C., et al., Asian journal of pharmaceutics, 2008, 2 (3 ), 154-158</t>
  </si>
  <si>
    <t>Terbinafine</t>
  </si>
  <si>
    <t>Terazosin</t>
  </si>
  <si>
    <t>Tenoxicam</t>
  </si>
  <si>
    <t>Temozolomide</t>
  </si>
  <si>
    <t>Intrinsic, pH 6.5</t>
  </si>
  <si>
    <t>Du-Cunya,L.,  Huwylerb, J.,  Wiese, M., et al., European J Med Chem, 2008 Mar, 43(3), 501–512</t>
  </si>
  <si>
    <t>Temazepam</t>
  </si>
  <si>
    <t>Telmisartan</t>
  </si>
  <si>
    <t>Srivijaya,R., Vishweshwar, P., Sreekanth, BR., et al., 2008, CrystEngComm, 3, (online)</t>
  </si>
  <si>
    <t>Tegaserod</t>
  </si>
  <si>
    <t>Tamsulosin</t>
  </si>
  <si>
    <t>Gao S, Singh J., J. Control Release, 1998, 51 (2–3), 193–199</t>
  </si>
  <si>
    <t>Tamoxifen</t>
  </si>
  <si>
    <t>Ghai D, Sinha VR., Nanomedicine. 2012 Jul;8(5):618-26</t>
  </si>
  <si>
    <t>Talinolol</t>
  </si>
  <si>
    <t>Tacrolimus</t>
  </si>
  <si>
    <t>Suprofen</t>
  </si>
  <si>
    <t>Balaguer-Fernández C, Femenía-Font A, Del Rio-Sancho S., et al., J Pharm Sci. 2008 Jun;97(6):2102-9</t>
  </si>
  <si>
    <t>Sumatriptan</t>
  </si>
  <si>
    <t>Sulpiride</t>
  </si>
  <si>
    <t>Sulindac</t>
  </si>
  <si>
    <t>Sulfisoxazole</t>
  </si>
  <si>
    <t>Sulfisomidine</t>
  </si>
  <si>
    <t>Sulfinpyrazone</t>
  </si>
  <si>
    <t>Sulfasalazine</t>
  </si>
  <si>
    <t>Sulfapyridine</t>
  </si>
  <si>
    <t>Sulfamethoxazole</t>
  </si>
  <si>
    <t>Sulfamethizole</t>
  </si>
  <si>
    <t>Sulfamethazine</t>
  </si>
  <si>
    <t>Sulfadiazine</t>
  </si>
  <si>
    <t>Sulbactam</t>
  </si>
  <si>
    <t>Sufentanil</t>
  </si>
  <si>
    <t>Succinylsulfathiazole</t>
  </si>
  <si>
    <t>Streptozocin</t>
  </si>
  <si>
    <t>Streptomycin</t>
  </si>
  <si>
    <t>Spironolactone</t>
  </si>
  <si>
    <t>Spirapril</t>
  </si>
  <si>
    <t>Sparfloxacin</t>
  </si>
  <si>
    <t>Sotalol</t>
  </si>
  <si>
    <t>Solifenacin</t>
  </si>
  <si>
    <t>Sitagliptin</t>
  </si>
  <si>
    <t>Sildenafil</t>
  </si>
  <si>
    <t>Li DX, Jang KY, Kang W., et al, Biol Pharm Bull. 2010;33(2):279-84</t>
  </si>
  <si>
    <t>Sibutramine</t>
  </si>
  <si>
    <t>Scopolamine</t>
  </si>
  <si>
    <t>Saxagliptin</t>
  </si>
  <si>
    <t>Saquinavir</t>
  </si>
  <si>
    <t>Salicylic_Acid</t>
  </si>
  <si>
    <t>EFG (25)</t>
  </si>
  <si>
    <t>Salbutamol</t>
  </si>
  <si>
    <t>Saccharin</t>
  </si>
  <si>
    <t>Rufinamide</t>
  </si>
  <si>
    <t>Rosuvastatin</t>
  </si>
  <si>
    <t>Rizatriptan</t>
  </si>
  <si>
    <t>Ritonavir</t>
  </si>
  <si>
    <t>Ritodrine</t>
  </si>
  <si>
    <t>Risperidone</t>
  </si>
  <si>
    <t>pH 7.5 (RT)</t>
  </si>
  <si>
    <t>Rifabutin</t>
  </si>
  <si>
    <t>Riboflavin</t>
  </si>
  <si>
    <t>Repaglinide</t>
  </si>
  <si>
    <t>Mesylate</t>
  </si>
  <si>
    <t>pH 1–7.4, Hydrochloride</t>
  </si>
  <si>
    <t>Ramipril</t>
  </si>
  <si>
    <t>Raloxifene</t>
  </si>
  <si>
    <t>Raffinose</t>
  </si>
  <si>
    <t>pH 7.5</t>
  </si>
  <si>
    <t>Mallikarjuna Gouda M, Somashekar S, Putta RK., et al, J. Chem. Pharm. Res., 2010, 2(3):187-192</t>
  </si>
  <si>
    <t>Rabeprazole</t>
  </si>
  <si>
    <t>Merck, 2001. Merck Index 13th edition.</t>
  </si>
  <si>
    <t>Quinidine</t>
  </si>
  <si>
    <t>Quinapril</t>
  </si>
  <si>
    <t>Quinalbarbitone</t>
  </si>
  <si>
    <t>Pyrimethamine</t>
  </si>
  <si>
    <t>Pyrazinamide</t>
  </si>
  <si>
    <t>&lt;0.5</t>
  </si>
  <si>
    <t>Pseudoephedrine</t>
  </si>
  <si>
    <t>Proxyphylline</t>
  </si>
  <si>
    <t>Protriptyline</t>
  </si>
  <si>
    <t>Propylthiouracil</t>
  </si>
  <si>
    <t>Propofol</t>
  </si>
  <si>
    <t>Propafenone</t>
  </si>
  <si>
    <t>Promethazine</t>
  </si>
  <si>
    <t>Progesterone</t>
  </si>
  <si>
    <t>Procarbazine</t>
  </si>
  <si>
    <t>Procainamide</t>
  </si>
  <si>
    <t>Probucol</t>
  </si>
  <si>
    <t>Probenecid</t>
  </si>
  <si>
    <t>Primidone</t>
  </si>
  <si>
    <t>Prednisone</t>
  </si>
  <si>
    <t>Prednisolone</t>
  </si>
  <si>
    <t>Pravastatin</t>
  </si>
  <si>
    <t>pH 7.4</t>
  </si>
  <si>
    <t>Pralidoxime</t>
  </si>
  <si>
    <t>Pomalidomide</t>
  </si>
  <si>
    <t>Polythiazide</t>
  </si>
  <si>
    <t>Pizotyline</t>
  </si>
  <si>
    <t>Piroxicam</t>
  </si>
  <si>
    <t>Piretanide</t>
  </si>
  <si>
    <t>Pindolol</t>
  </si>
  <si>
    <t>Pimozide</t>
  </si>
  <si>
    <t>Chaw CS, Tan CW, Yang YY., et al., Biomaterials. 2003 Mar;24(7):1271-7</t>
  </si>
  <si>
    <t>Physostigmine</t>
  </si>
  <si>
    <t>Phthalylsulfathiazole</t>
  </si>
  <si>
    <t>pH 1-7 (25)</t>
  </si>
  <si>
    <t>Phenytoin</t>
  </si>
  <si>
    <t>Phenylpropanolamine</t>
  </si>
  <si>
    <t>Phenylalanine</t>
  </si>
  <si>
    <t>Phensuximide</t>
  </si>
  <si>
    <t>Phenprocoumon</t>
  </si>
  <si>
    <t>Phenobarbital</t>
  </si>
  <si>
    <t>Maleate (37.5)</t>
  </si>
  <si>
    <t>Phenindione</t>
  </si>
  <si>
    <t>Llinàs A, Glen RC, Goodman JM., J Chem Inf Model. 2008 Jul;48(7):1289-303.</t>
  </si>
  <si>
    <t>Phenazopyridine</t>
  </si>
  <si>
    <t>Phenacemide</t>
  </si>
  <si>
    <t>Perindopril_Erbumine</t>
  </si>
  <si>
    <t>Pentoxifylline</t>
  </si>
  <si>
    <t>Pentobarbital</t>
  </si>
  <si>
    <t>Pentazocine</t>
  </si>
  <si>
    <t>Pentamidine</t>
  </si>
  <si>
    <t>pH1.8</t>
  </si>
  <si>
    <t>Penicillin_V</t>
  </si>
  <si>
    <t>Penicillin G</t>
  </si>
  <si>
    <t>Penciclovir</t>
  </si>
  <si>
    <t>Penbutolol</t>
  </si>
  <si>
    <t>McGuirk PR, Jefson MR, Mann DD., et al., J Med Chem. 1992 Feb 21;35(4):611-20</t>
  </si>
  <si>
    <t>Pefloxacin</t>
  </si>
  <si>
    <t>Paromomycin</t>
  </si>
  <si>
    <t>Papaverine</t>
  </si>
  <si>
    <t>Pantoprazole</t>
  </si>
  <si>
    <t>The Merck Index: 12th edition 1996</t>
  </si>
  <si>
    <t>Pancuronium</t>
  </si>
  <si>
    <t>Oxytetracycline</t>
  </si>
  <si>
    <t>Intrinsic (RT)</t>
  </si>
  <si>
    <t>Oxyphenbutazone</t>
  </si>
  <si>
    <t>hydrochloride salt</t>
  </si>
  <si>
    <t>pH 6</t>
  </si>
  <si>
    <t>Oxprenolol</t>
  </si>
  <si>
    <t>Oxitropium</t>
  </si>
  <si>
    <t>Douroumis D, Fahr A. Eur J Pharm Biopharm. 2006 Jun;63(2):173-5</t>
  </si>
  <si>
    <t>Oxcarbazepine</t>
  </si>
  <si>
    <t>Oxazepam</t>
  </si>
  <si>
    <t>Oxaprozin</t>
  </si>
  <si>
    <t>Oxamniquine</t>
  </si>
  <si>
    <t>Ouabain</t>
  </si>
  <si>
    <t>Orphenadrine</t>
  </si>
  <si>
    <t>Orlistat</t>
  </si>
  <si>
    <t>Ondansetron</t>
  </si>
  <si>
    <t xml:space="preserve">Pilbrant, A., Cederberg, C., Scand J Gastroentero, 1985, 20, 113-120 </t>
  </si>
  <si>
    <t>Omeprazole</t>
  </si>
  <si>
    <t>Olsalazine</t>
  </si>
  <si>
    <t>Olopatadine_Hydrochloride</t>
  </si>
  <si>
    <t>Ofloxacin</t>
  </si>
  <si>
    <t>Norgestrel</t>
  </si>
  <si>
    <t>Norgestimate</t>
  </si>
  <si>
    <t>Nizatidine</t>
  </si>
  <si>
    <t>Nitrofurantoin</t>
  </si>
  <si>
    <t>Nitrendipine</t>
  </si>
  <si>
    <t>Nilutamide</t>
  </si>
  <si>
    <t>Nifedipine</t>
  </si>
  <si>
    <t>Nicotine</t>
  </si>
  <si>
    <t>Nicardipine</t>
  </si>
  <si>
    <t>Niacin</t>
  </si>
  <si>
    <t>pH 7</t>
  </si>
  <si>
    <t>Nevirapine</t>
  </si>
  <si>
    <t>Netilmicin</t>
  </si>
  <si>
    <t>Neostigmine</t>
  </si>
  <si>
    <t>Neomycin</t>
  </si>
  <si>
    <t>Nelfinavir</t>
  </si>
  <si>
    <t>Nefazodone</t>
  </si>
  <si>
    <t>Nateglinide</t>
  </si>
  <si>
    <t>Naratriptan</t>
  </si>
  <si>
    <t>Naproxen</t>
  </si>
  <si>
    <t>Naloxone</t>
  </si>
  <si>
    <t>Nafronyl</t>
  </si>
  <si>
    <t>Nadolol</t>
  </si>
  <si>
    <t>Nabumetone</t>
  </si>
  <si>
    <t>Mycophenolate_Mofetil</t>
  </si>
  <si>
    <t>Moxonidine</t>
  </si>
  <si>
    <t>Moxisylyte</t>
  </si>
  <si>
    <t>Moxifloxacin</t>
  </si>
  <si>
    <t>Morphine</t>
  </si>
  <si>
    <t>Moricizine</t>
  </si>
  <si>
    <t>Montelukast</t>
  </si>
  <si>
    <t>Molsidomine</t>
  </si>
  <si>
    <t>Modafinil</t>
  </si>
  <si>
    <t>Mitotane</t>
  </si>
  <si>
    <t>Misoprostol</t>
  </si>
  <si>
    <t>Minoxidil</t>
  </si>
  <si>
    <t>Milrinone</t>
  </si>
  <si>
    <t>&gt;1000</t>
  </si>
  <si>
    <t>Miglustat</t>
  </si>
  <si>
    <t>Miglitol</t>
  </si>
  <si>
    <t>Mifepristone</t>
  </si>
  <si>
    <t>Midazolam</t>
  </si>
  <si>
    <t>Miconazole</t>
  </si>
  <si>
    <t>Mianserin</t>
  </si>
  <si>
    <t>Mezlocillin</t>
  </si>
  <si>
    <t>Metyrapone</t>
  </si>
  <si>
    <t>Metolazone</t>
  </si>
  <si>
    <t>Metoclopramide</t>
  </si>
  <si>
    <t>Methylprednisolone</t>
  </si>
  <si>
    <t>Methylergonovine</t>
  </si>
  <si>
    <t>Methyldopa</t>
  </si>
  <si>
    <t>Methsuximide</t>
  </si>
  <si>
    <t>Methotrexate</t>
  </si>
  <si>
    <t>Methocarbamol</t>
  </si>
  <si>
    <t>Methadone</t>
  </si>
  <si>
    <t>Metaproterenol</t>
  </si>
  <si>
    <t>Yin GG, Kookana RS, Ru YJ., Environ Int. 2002 Dec;28(6):545-51</t>
  </si>
  <si>
    <t>Mestranol</t>
  </si>
  <si>
    <t>Mesna</t>
  </si>
  <si>
    <t>French, DL., Mauger, JW., Pharm Res, 1993 Sept; 10(9), 1285-1290</t>
  </si>
  <si>
    <t>Mesalamine</t>
  </si>
  <si>
    <t>Meropenem</t>
  </si>
  <si>
    <t>Mercaptopurine</t>
  </si>
  <si>
    <t>Meperidine</t>
  </si>
  <si>
    <t>pH 6.99</t>
  </si>
  <si>
    <t>Meloxicam</t>
  </si>
  <si>
    <t>Kawabata,Y., Wada, K., Nakatani, M., et al ., Int J Pharm, 2011, Nov; 420 (1), Pages 1–10</t>
  </si>
  <si>
    <t>Megestrol_Acetate</t>
  </si>
  <si>
    <t>Mefenamic_Acid</t>
  </si>
  <si>
    <t>Meclofenamic_Acid</t>
  </si>
  <si>
    <t>Mebeverine</t>
  </si>
  <si>
    <t>25 (different polymorphs)</t>
  </si>
  <si>
    <t>Mebendazole</t>
  </si>
  <si>
    <t>Mannitol</t>
  </si>
  <si>
    <t>Lynestrenol</t>
  </si>
  <si>
    <t>Lymecycline</t>
  </si>
  <si>
    <t>Lovastatin</t>
  </si>
  <si>
    <t>Losartan</t>
  </si>
  <si>
    <t>Lornoxicam</t>
  </si>
  <si>
    <t>Lormetazepam</t>
  </si>
  <si>
    <t>&gt;400</t>
  </si>
  <si>
    <t>Lorcaserin_Hydrochloride</t>
  </si>
  <si>
    <t>Lorazepam</t>
  </si>
  <si>
    <t>DeGoey DA, Grampovnik DJ, Flosi WJ., et al., J Med Chem. 2009 May 14;52(9):2964-70</t>
  </si>
  <si>
    <t>Lopinavir</t>
  </si>
  <si>
    <t>&lt;0.05</t>
  </si>
  <si>
    <t>Lomustine</t>
  </si>
  <si>
    <t>Lomefloxacin</t>
  </si>
  <si>
    <t>Lodoxamide_Trometamol</t>
  </si>
  <si>
    <t>Lisinopril</t>
  </si>
  <si>
    <t>Liothyronine</t>
  </si>
  <si>
    <t>Linezolid</t>
  </si>
  <si>
    <t>Lincomycin</t>
  </si>
  <si>
    <t>Lidocaine</t>
  </si>
  <si>
    <t>Levothyroxine_Sodium</t>
  </si>
  <si>
    <t>Levosimendan</t>
  </si>
  <si>
    <t>Levomepromazine</t>
  </si>
  <si>
    <t>Koeppe MO, Cristofoletti R, Fernandes EF., et al., J Pharm Sci. 2011 May;100(5):1628-36</t>
  </si>
  <si>
    <t>Levofloxacin</t>
  </si>
  <si>
    <t>Levodopa</t>
  </si>
  <si>
    <t>Levocetirizine dihydrochloride</t>
  </si>
  <si>
    <t>Levobunolol</t>
  </si>
  <si>
    <t>Levetiracetam</t>
  </si>
  <si>
    <t>Levamisole</t>
  </si>
  <si>
    <t>Letrozole</t>
  </si>
  <si>
    <t>Lenalidomide</t>
  </si>
  <si>
    <t>Lansoprazole</t>
  </si>
  <si>
    <t>Lamotrigine</t>
  </si>
  <si>
    <t>Lamivudine</t>
  </si>
  <si>
    <t>Lactulose</t>
  </si>
  <si>
    <t>~30</t>
  </si>
  <si>
    <t>Lacosamide</t>
  </si>
  <si>
    <t>Lacidipine</t>
  </si>
  <si>
    <t>Labetalol</t>
  </si>
  <si>
    <t>Ketotifen</t>
  </si>
  <si>
    <t>Ketorolac</t>
  </si>
  <si>
    <t>Ketoprofen</t>
  </si>
  <si>
    <t>Ketoconazole</t>
  </si>
  <si>
    <t>Ketanserin</t>
  </si>
  <si>
    <t>Kanamycin</t>
  </si>
  <si>
    <t>Ivermectin</t>
  </si>
  <si>
    <t>pH 1</t>
  </si>
  <si>
    <t>Isradipine</t>
  </si>
  <si>
    <t>Isoxicam</t>
  </si>
  <si>
    <t>Isotretinoin</t>
  </si>
  <si>
    <t>Isosorbide_Dinitrate</t>
  </si>
  <si>
    <t>Irbesartan</t>
  </si>
  <si>
    <t>Iothalamatesodium</t>
  </si>
  <si>
    <t>Imipramine</t>
  </si>
  <si>
    <t>Imipenem</t>
  </si>
  <si>
    <t>Mesylate pH 7.4</t>
  </si>
  <si>
    <t>Imatinib</t>
  </si>
  <si>
    <t>Ifosfamide</t>
  </si>
  <si>
    <t>Ibuprofen</t>
  </si>
  <si>
    <t>Hydroxyurea</t>
  </si>
  <si>
    <t>Hydroxyprogesterone_Caproate</t>
  </si>
  <si>
    <t>Hydroxychloroquine</t>
  </si>
  <si>
    <t>Hydromorphone hydrochloride</t>
  </si>
  <si>
    <t>Hydroflumethiazide</t>
  </si>
  <si>
    <t>Hydrocortisone</t>
  </si>
  <si>
    <t>Hydrochlorothiazide</t>
  </si>
  <si>
    <t>Hydralazine</t>
  </si>
  <si>
    <t>Hexobarbital</t>
  </si>
  <si>
    <t>Haloperidol</t>
  </si>
  <si>
    <t>Guanadrel</t>
  </si>
  <si>
    <t>Acetate (25)</t>
  </si>
  <si>
    <t>Guanabenz</t>
  </si>
  <si>
    <t>Granisetron</t>
  </si>
  <si>
    <t>Glycopyrrolate</t>
  </si>
  <si>
    <t>Glycine</t>
  </si>
  <si>
    <t>Gliquidone</t>
  </si>
  <si>
    <t>Glipizide</t>
  </si>
  <si>
    <t>pH 4.37</t>
  </si>
  <si>
    <t>Gentamicin_C1A</t>
  </si>
  <si>
    <t>pH 7 (37)</t>
  </si>
  <si>
    <t>Gemcitabine</t>
  </si>
  <si>
    <t>Gabapentin</t>
  </si>
  <si>
    <t>Fusidic_Acid</t>
  </si>
  <si>
    <t>Fructose</t>
  </si>
  <si>
    <t>Frovatriptan</t>
  </si>
  <si>
    <t>Foscarnet</t>
  </si>
  <si>
    <t>Formoterol_Fumarate</t>
  </si>
  <si>
    <t>Folinic_Acid</t>
  </si>
  <si>
    <t>Folic_Acid</t>
  </si>
  <si>
    <t>Fluvastatin</t>
  </si>
  <si>
    <t>Flurbiprofen</t>
  </si>
  <si>
    <t>Dihydrochloride salt</t>
  </si>
  <si>
    <t>Flupirtine</t>
  </si>
  <si>
    <t>Flupenthixol</t>
  </si>
  <si>
    <t>Fluoxymesterone</t>
  </si>
  <si>
    <t xml:space="preserve">Hydrochloride salt  </t>
  </si>
  <si>
    <t>Fluoxetine</t>
  </si>
  <si>
    <t>Fluorescein</t>
  </si>
  <si>
    <t>Flunisolide</t>
  </si>
  <si>
    <t>Marına,TM., Margarita, VM., Salcedo, GE., Il Farmaco 57 (2002) 723 /727</t>
  </si>
  <si>
    <t>Flunarizine</t>
  </si>
  <si>
    <t>Fludrocortisone_Acetate</t>
  </si>
  <si>
    <t>Flucytosine</t>
  </si>
  <si>
    <t>Fluconazole</t>
  </si>
  <si>
    <t>Fleroxacin</t>
  </si>
  <si>
    <t>Flecainide</t>
  </si>
  <si>
    <t>Finasteride</t>
  </si>
  <si>
    <t>Neutral pH</t>
  </si>
  <si>
    <t>Fidaxomicin</t>
  </si>
  <si>
    <t>Fenoprofen</t>
  </si>
  <si>
    <t>Fenofibrate</t>
  </si>
  <si>
    <t>Fenfluramine</t>
  </si>
  <si>
    <t>Fenclofenac</t>
  </si>
  <si>
    <t>Felodipine</t>
  </si>
  <si>
    <t>Felbamate</t>
  </si>
  <si>
    <t>Khosravan,R.,  Grabowski, B.,  Wu, JT., et al., Br J Clin Pharmacol. 2008 March; 65(3): 355–363</t>
  </si>
  <si>
    <t>Febuxostat</t>
  </si>
  <si>
    <t>Famotidine</t>
  </si>
  <si>
    <t>Gastric pH</t>
  </si>
  <si>
    <t>~16</t>
  </si>
  <si>
    <t>Ezogabine</t>
  </si>
  <si>
    <t>Etravirine</t>
  </si>
  <si>
    <t>Nayak, AM., and Panigrahi, PP., ISRN Physical Chemistry, Volume 2012 (2012), 1-5</t>
  </si>
  <si>
    <t>Etoricoxib</t>
  </si>
  <si>
    <t>Etoposide</t>
  </si>
  <si>
    <t>Etodolac</t>
  </si>
  <si>
    <t>Etilefrine</t>
  </si>
  <si>
    <t>Etidronate</t>
  </si>
  <si>
    <t>Ethynodiol_Diacetate</t>
  </si>
  <si>
    <t>Ethionamide</t>
  </si>
  <si>
    <t>Ethinyl_Estradiol</t>
  </si>
  <si>
    <t>Ethanol</t>
  </si>
  <si>
    <t>Ethacrynic_Acid</t>
  </si>
  <si>
    <t>~0.001</t>
  </si>
  <si>
    <t>Estramustine</t>
  </si>
  <si>
    <t>dihydrate (30)</t>
  </si>
  <si>
    <t>Erythromycin</t>
  </si>
  <si>
    <t>Erlotinib</t>
  </si>
  <si>
    <t>Ergotamine</t>
  </si>
  <si>
    <t>Eprosartan</t>
  </si>
  <si>
    <t>Ephedrine</t>
  </si>
  <si>
    <t>Entecavir</t>
  </si>
  <si>
    <t>pH 3</t>
  </si>
  <si>
    <t>Savolainen,J., Forsberg, M., Taipale, H., et al.,  Drug Develop Res, 2000, 49 (4), 238–244</t>
  </si>
  <si>
    <t>Entacapone</t>
  </si>
  <si>
    <t>Dage RC, Kariya T, Hsieh CP., et al., Am J Cardiol. 1987 Aug 14;60(5):10C-14C</t>
  </si>
  <si>
    <t>Enoximone</t>
  </si>
  <si>
    <t>Enalaprilat</t>
  </si>
  <si>
    <t>Maleate (25)</t>
  </si>
  <si>
    <t>Enalapril</t>
  </si>
  <si>
    <t>Eltrombopag_Olamine</t>
  </si>
  <si>
    <t>Drotaverine</t>
  </si>
  <si>
    <t>Doxycycline</t>
  </si>
  <si>
    <t>Doxorubicin</t>
  </si>
  <si>
    <t>Zhang LJ,Pan YF.,Zhang, DT., et al., Central South Pharmacy, 2009  12 (016)</t>
  </si>
  <si>
    <t>Doxifluridine</t>
  </si>
  <si>
    <t>Doxazosin</t>
  </si>
  <si>
    <t>Dothiepin</t>
  </si>
  <si>
    <t>pH 6.5 (22)</t>
  </si>
  <si>
    <t>Domperidone</t>
  </si>
  <si>
    <t>Disulfiram</t>
  </si>
  <si>
    <t>Disopyramide</t>
  </si>
  <si>
    <t>Dipyridamole</t>
  </si>
  <si>
    <t>Diprophylline</t>
  </si>
  <si>
    <t>hydrochloride salt (25)</t>
  </si>
  <si>
    <t>Diltiazem</t>
  </si>
  <si>
    <t>Diloxanide</t>
  </si>
  <si>
    <t>Dihydroergotamine</t>
  </si>
  <si>
    <t>Dihydrocodeine</t>
  </si>
  <si>
    <t>Digoxin</t>
  </si>
  <si>
    <t>Digitoxin</t>
  </si>
  <si>
    <t>pH 2 (24.9)</t>
  </si>
  <si>
    <t>Diflunisal</t>
  </si>
  <si>
    <t>Diethylstilbestrol</t>
  </si>
  <si>
    <t>Diethylpropion</t>
  </si>
  <si>
    <t>Didanosine</t>
  </si>
  <si>
    <t>Dicyclomine</t>
  </si>
  <si>
    <t>Dicloxacillin</t>
  </si>
  <si>
    <t>Diclofenac</t>
  </si>
  <si>
    <t>Diazoxide</t>
  </si>
  <si>
    <t>Diazepam</t>
  </si>
  <si>
    <t>Dextrose</t>
  </si>
  <si>
    <t>Dextromoramide</t>
  </si>
  <si>
    <t>Tolle-Sander S, Grill A, Joshi H., et al., J Pharm Sci. 2003 Oct;92(10):1968-80</t>
  </si>
  <si>
    <t>Dexloxiglumide</t>
  </si>
  <si>
    <t>Dexamethasone</t>
  </si>
  <si>
    <t>Desogestrel</t>
  </si>
  <si>
    <t>&gt;0.0406</t>
  </si>
  <si>
    <t>Desmethyldiazepam</t>
  </si>
  <si>
    <t>Desipramine</t>
  </si>
  <si>
    <t>Deferoxamine</t>
  </si>
  <si>
    <t>pH 7.4 (25)</t>
  </si>
  <si>
    <t>Dantrolene</t>
  </si>
  <si>
    <t>Dalfampridine</t>
  </si>
  <si>
    <t>Cysteamine</t>
  </si>
  <si>
    <t>Cyproterone_Acetate</t>
  </si>
  <si>
    <t>Cyproheptadine</t>
  </si>
  <si>
    <t>Cyclosporine_A</t>
  </si>
  <si>
    <t>Cycloserine</t>
  </si>
  <si>
    <t>Cyclophosphamide</t>
  </si>
  <si>
    <t>Cyclopenthiazide</t>
  </si>
  <si>
    <t>&gt;100</t>
  </si>
  <si>
    <t>Cromolyn</t>
  </si>
  <si>
    <t>Coumarin</t>
  </si>
  <si>
    <t>Corticosterone</t>
  </si>
  <si>
    <t>Crombie AL, Antrilli TM, Campbell BA., et al , Bioorg Med Chem Lett. 2010 Jun 15;20(12):3742-5</t>
  </si>
  <si>
    <t>Conivaptan</t>
  </si>
  <si>
    <t>Codeine</t>
  </si>
  <si>
    <t>Clozapine</t>
  </si>
  <si>
    <t>Bergström CA, Wassvik CM, Norinder U., et al., J Chem Inf Comput Sci. 2004 Jul-Aug;44(4):1477-88</t>
  </si>
  <si>
    <t>Clonidine</t>
  </si>
  <si>
    <t>Clomethiazole</t>
  </si>
  <si>
    <t>Clofibrate</t>
  </si>
  <si>
    <t>Clobazam</t>
  </si>
  <si>
    <t>EFG (20)</t>
  </si>
  <si>
    <t>Clarithromycin</t>
  </si>
  <si>
    <t>pH 8.2 (25)</t>
  </si>
  <si>
    <t>Cisapride</t>
  </si>
  <si>
    <t>Ciprofibrate</t>
  </si>
  <si>
    <t>Cinoxacin</t>
  </si>
  <si>
    <t>Cinchonine</t>
  </si>
  <si>
    <t>Neutal pH</t>
  </si>
  <si>
    <t>&gt;1mg/ml at pH 7</t>
  </si>
  <si>
    <t>&gt;1</t>
  </si>
  <si>
    <t>Cilomilast</t>
  </si>
  <si>
    <t>Monhydrate (25)</t>
  </si>
  <si>
    <t>Cilazapril</t>
  </si>
  <si>
    <t>pH 6-8</t>
  </si>
  <si>
    <t xml:space="preserve">&gt;=170 </t>
  </si>
  <si>
    <t>Cidofovir</t>
  </si>
  <si>
    <t>&gt;0.0254</t>
  </si>
  <si>
    <t>Chlorzoxazone</t>
  </si>
  <si>
    <t>Chlorpropamide</t>
  </si>
  <si>
    <t>Chlorpromazine</t>
  </si>
  <si>
    <t>Chlorpheniramine</t>
  </si>
  <si>
    <t>&lt;10</t>
  </si>
  <si>
    <t>Chlorphenesin</t>
  </si>
  <si>
    <t>Chlorothiazide</t>
  </si>
  <si>
    <t>Chloroquine</t>
  </si>
  <si>
    <t>Chlordiazepoxide</t>
  </si>
  <si>
    <t>Chloramphenicol</t>
  </si>
  <si>
    <t>&gt;0.0456</t>
  </si>
  <si>
    <t>Chlorambucil</t>
  </si>
  <si>
    <t>Chloral_Hydrate</t>
  </si>
  <si>
    <t>Cetirizine</t>
  </si>
  <si>
    <t>Cephradine</t>
  </si>
  <si>
    <t>Cephalexin</t>
  </si>
  <si>
    <t>Celiprolol</t>
  </si>
  <si>
    <t>Celecoxib</t>
  </si>
  <si>
    <t>Cefuroxime_Axetil</t>
  </si>
  <si>
    <t>Ceftriaxone</t>
  </si>
  <si>
    <t>Ceftizoxime</t>
  </si>
  <si>
    <t>Chen XQ, Cho SJ, Li Y., et al., J Pharm Sci. 2002 Aug;91(8):1838-52</t>
  </si>
  <si>
    <t>Ceftazidime</t>
  </si>
  <si>
    <t>Khan F, Katara R, Ramteke S., AAPS PharmSciTech. 2010 Sep;11(3):1368-75</t>
  </si>
  <si>
    <t>Cefpodoxime_Proxetil</t>
  </si>
  <si>
    <t>Ceforanide</t>
  </si>
  <si>
    <t>Di sodium salt</t>
  </si>
  <si>
    <t xml:space="preserve">Auda SH, Mrestani Y, Nies DH., et al., J Pharm Pharmacol. 2009 Jun;61(6):753-8. </t>
  </si>
  <si>
    <t>Cefodizime</t>
  </si>
  <si>
    <t>Cefmetazole</t>
  </si>
  <si>
    <t>pH 5-6</t>
  </si>
  <si>
    <t>Koup JR, Dubach UC, Brandt R., et al., Antimicrob Agents Chemother. 1988 Apr;32(4):573-9</t>
  </si>
  <si>
    <t>Cefetamet_Pivoxil</t>
  </si>
  <si>
    <t>Cefazolin</t>
  </si>
  <si>
    <t>Kurochkina VB, Sklyarenko AV, Satarova JE., et al., Bioprocess Biosyst Eng. 2011 Nov;34(9):1103-17</t>
  </si>
  <si>
    <t>Cefatrizine</t>
  </si>
  <si>
    <t>Carteolol</t>
  </si>
  <si>
    <t>Carprofen</t>
  </si>
  <si>
    <t>Carmustine</t>
  </si>
  <si>
    <t>Harrap KR., Cancer Treat Rev. 1985 Sep;12 Suppl A:21-33</t>
  </si>
  <si>
    <t>Carboplatin</t>
  </si>
  <si>
    <t>Carbimazole</t>
  </si>
  <si>
    <t>Captopril</t>
  </si>
  <si>
    <t>Capreomycin_2</t>
  </si>
  <si>
    <t>Capreomycin</t>
  </si>
  <si>
    <t>Capecitabine</t>
  </si>
  <si>
    <t>Canagliflozin</t>
  </si>
  <si>
    <t>Butylscopolamine</t>
  </si>
  <si>
    <t>Busulfan</t>
  </si>
  <si>
    <t>Buspirone</t>
  </si>
  <si>
    <t>Alelyunas YW, Empfield JR, McCarthy D., Bioorg Med Chem Lett. 2010 Dec 15;20(24):7312-6</t>
  </si>
  <si>
    <t>Bupropion</t>
  </si>
  <si>
    <t>Bupivacaine</t>
  </si>
  <si>
    <t>&gt;0.0547</t>
  </si>
  <si>
    <t>Bumetanide</t>
  </si>
  <si>
    <t>Buflomedil</t>
  </si>
  <si>
    <t>Budesonide</t>
  </si>
  <si>
    <t>Bromocriptine</t>
  </si>
  <si>
    <t>Bromhexine</t>
  </si>
  <si>
    <t>Bromfenac</t>
  </si>
  <si>
    <t>Bromazepam</t>
  </si>
  <si>
    <t>pH 7.4  (22.5-24.5) tosylate salt</t>
  </si>
  <si>
    <t>&gt;0.0622</t>
  </si>
  <si>
    <t>Bretylium</t>
  </si>
  <si>
    <t>US Patent EP 2294056 A1 Serial number EP20090749657</t>
  </si>
  <si>
    <t>Bosentan</t>
  </si>
  <si>
    <t>http://www.accessdata.fda.gov/drugsatfda_docs/nda/2011/202258orig1s000clinpharmr.pdf</t>
  </si>
  <si>
    <t>~0.0015</t>
  </si>
  <si>
    <t>Boceprevir</t>
  </si>
  <si>
    <t>Bisoprolol</t>
  </si>
  <si>
    <t>Biotin</t>
  </si>
  <si>
    <t>&lt;0.005</t>
  </si>
  <si>
    <t>Bicalutamide</t>
  </si>
  <si>
    <t>&gt;0.0543</t>
  </si>
  <si>
    <t>Bezafibrate</t>
  </si>
  <si>
    <t>Betaxolol</t>
  </si>
  <si>
    <t>Betahistine</t>
  </si>
  <si>
    <t>Bepridil</t>
  </si>
  <si>
    <t>Benzydamine</t>
  </si>
  <si>
    <t>&gt;0.042</t>
  </si>
  <si>
    <t>Benzbromarone</t>
  </si>
  <si>
    <t>Benserazide</t>
  </si>
  <si>
    <t>Bendroflumethiazide</t>
  </si>
  <si>
    <t>pH 7.4, Hydrochloride salt</t>
  </si>
  <si>
    <t>Thomas S, Brightman F, Gill H., et al., J Pharm Sci. 2008 Oct;97(10):4557-74</t>
  </si>
  <si>
    <t>Benazepril</t>
  </si>
  <si>
    <t>Bambuterol</t>
  </si>
  <si>
    <t>Baclofen</t>
  </si>
  <si>
    <t>Aztreonam</t>
  </si>
  <si>
    <t>Azlocillin</t>
  </si>
  <si>
    <t>Oh YK, Nix DE, Straubinger RM., Antimicrob Agents Chemother. 1995 Sep;39(9):2104-11</t>
  </si>
  <si>
    <t>&lt;0.003</t>
  </si>
  <si>
    <t>Azithromycin</t>
  </si>
  <si>
    <t>pH 2.85 (Dihydrochloride)</t>
  </si>
  <si>
    <t xml:space="preserve">Salata, JJ., Brooks, RR., Cardiovasc Drug Rev  , 1997, 15(2), 137-156 </t>
  </si>
  <si>
    <t>Azimilide</t>
  </si>
  <si>
    <t>Azelastine</t>
  </si>
  <si>
    <t>Azathioprine</t>
  </si>
  <si>
    <t>Azatadine</t>
  </si>
  <si>
    <t>Atropine</t>
  </si>
  <si>
    <t>Atracurium</t>
  </si>
  <si>
    <t>Charman WN, Porter CJ, Mithani S., et al., J Pharm Sci. 1997 Mar;86(3):269-82</t>
  </si>
  <si>
    <t>&lt;0.0001</t>
  </si>
  <si>
    <t>Atovaquone</t>
  </si>
  <si>
    <t>37 (free base)</t>
  </si>
  <si>
    <t>pH 5.8 (30)</t>
  </si>
  <si>
    <t>Astemizole</t>
  </si>
  <si>
    <t>25 (different forms used)</t>
  </si>
  <si>
    <t xml:space="preserve">Japanese Pharmacopoeia, 15th Ed, Pharmaceuticals and medical devices agency, Japan
</t>
  </si>
  <si>
    <t>Arbekacin</t>
  </si>
  <si>
    <t>Anastrozole</t>
  </si>
  <si>
    <t>pH 4-8 (25)</t>
  </si>
  <si>
    <t>US Patent 2004/6,811,794, serial number US 10/027,349</t>
  </si>
  <si>
    <t>Anagrelide</t>
  </si>
  <si>
    <t>&gt;0.0281</t>
  </si>
  <si>
    <t>Amrinone</t>
  </si>
  <si>
    <t>Ampicillin</t>
  </si>
  <si>
    <t>Amphetamine</t>
  </si>
  <si>
    <t>pH 7.4 (22.5-24.5), Hydrochloride salt</t>
  </si>
  <si>
    <t>Amoxapine</t>
  </si>
  <si>
    <t>Amobarbital</t>
  </si>
  <si>
    <t>Amlodipine</t>
  </si>
  <si>
    <t>Amitriptyline</t>
  </si>
  <si>
    <t>Amisulpride</t>
  </si>
  <si>
    <t>Amiodarone</t>
  </si>
  <si>
    <t>Aminopyrine</t>
  </si>
  <si>
    <t>Aminoglutethimide</t>
  </si>
  <si>
    <t>Amiloride</t>
  </si>
  <si>
    <t>pH 10.4 (25)</t>
  </si>
  <si>
    <t>Amikacin</t>
  </si>
  <si>
    <t>Amantadine</t>
  </si>
  <si>
    <t>Alprenolol</t>
  </si>
  <si>
    <t>Alprazolam</t>
  </si>
  <si>
    <t>Alogliptin</t>
  </si>
  <si>
    <t>Suneetha, A.,Ravi teja, R., Kathirvel, S., IJMCA, 2012, 2(2),76-80</t>
  </si>
  <si>
    <t>Almotriptan</t>
  </si>
  <si>
    <t>Allopurinol</t>
  </si>
  <si>
    <t>Alfentanil</t>
  </si>
  <si>
    <t>Alfacalcidol</t>
  </si>
  <si>
    <t>Alcuronium</t>
  </si>
  <si>
    <t>Albendazole</t>
  </si>
  <si>
    <t>Acyclovir</t>
  </si>
  <si>
    <t>pH 6.8, 25</t>
  </si>
  <si>
    <t>Gu X, Li H, Macnair KR, et al., J Pharm Biomed Anal. 2005 Apr 1;37(4):663-7</t>
  </si>
  <si>
    <t>Acrivastine</t>
  </si>
  <si>
    <t>Acitretin</t>
  </si>
  <si>
    <t>EFG, pH 6.5 (25)</t>
  </si>
  <si>
    <t>Acetohexamide</t>
  </si>
  <si>
    <t>Acetanilide</t>
  </si>
  <si>
    <t>20-25</t>
  </si>
  <si>
    <t>Acenocoumarol</t>
  </si>
  <si>
    <t>Acebutolol</t>
  </si>
  <si>
    <t>Acarbose</t>
  </si>
  <si>
    <t>Removed compounds asin The pham dataset</t>
  </si>
  <si>
    <t>Solubility (mg/mL)</t>
  </si>
  <si>
    <t>Bromide</t>
  </si>
  <si>
    <t>Dipotassium</t>
  </si>
  <si>
    <t>Erbumine</t>
  </si>
  <si>
    <t>Hydrobromide</t>
  </si>
  <si>
    <t>Sodium</t>
  </si>
  <si>
    <t>Sulphate</t>
  </si>
  <si>
    <t>Succinate</t>
  </si>
  <si>
    <t>Isetionate</t>
  </si>
  <si>
    <t>Malate</t>
  </si>
  <si>
    <t>Mesilate</t>
  </si>
  <si>
    <t>Metilsulfate</t>
  </si>
  <si>
    <t>Oxalate</t>
  </si>
  <si>
    <t>Potassium</t>
  </si>
  <si>
    <t xml:space="preserve">Acetate  </t>
  </si>
  <si>
    <t>Besilate</t>
  </si>
  <si>
    <t>Phosphate monohydrate</t>
  </si>
  <si>
    <t>Maleate</t>
  </si>
  <si>
    <t>Hydrogen fumarate</t>
  </si>
  <si>
    <t>Citrate</t>
  </si>
  <si>
    <t>Dihydrochloride</t>
  </si>
  <si>
    <t>Furoate</t>
  </si>
  <si>
    <t>100 (FS)</t>
  </si>
  <si>
    <t>0.01 (PI)</t>
  </si>
  <si>
    <t>10 (SPS)</t>
  </si>
  <si>
    <t>1000 (VS)</t>
  </si>
  <si>
    <t>33 (S)</t>
  </si>
  <si>
    <t>1 (SS)</t>
  </si>
  <si>
    <t>0.1 (VSS)</t>
  </si>
  <si>
    <t>http://www.accessdata.fda.gov/drugsatfda_docs/label/2013/022271s000lbl.pdf (accessed June 2013)</t>
  </si>
  <si>
    <t>http://www.accessdata.fda.gov/drugsatfda_docs/label/2012/021567s028lbl.pdf (Accessed June 2013)</t>
  </si>
  <si>
    <t>http://www.accessdata.fda.gov/drugsatfda_docs/label/2012/018240s032lbl.pdf (accessed June 2013)</t>
  </si>
  <si>
    <t>http://www.sigmaaldrich.com/etc/medialib/docs/Sigma/Product_Information_Sheet/a7926pis.Par.0001.File.tmp/a7926pis.pdf (Accessed June 2013)</t>
  </si>
  <si>
    <t>http://www.ema.europa.eu/docs/en_GB/document_library/EPAR_-_Public_assessment_report/human/001198/WC500107577.pdf (Accessed June 2013)</t>
  </si>
  <si>
    <t>http://www.ema.europa.eu/docs/en_GB/document_library/EPAR__Scientific_Discussion/human/000472/WC500052062.pdf (Accessed June 2013)</t>
  </si>
  <si>
    <t>http://www.accessdata.fda.gov/drugsatfda_docs/label/2013/204042s000lbl.pdf (Accessed June 2013)</t>
  </si>
  <si>
    <t>http://www.sigmaaldrich.com/etc/medialib/docs/Sigma/Product_Information_Sheet/c6628pis.Par.0001.File.tmp/c6628pis.pdf (Accessed June 2013)</t>
  </si>
  <si>
    <t>http://www.rochecanada.com/gear/glossary/servlet/staticfilesServlet?type=data&amp;communityId=re753001&amp;id=static/attachedfile/re7300002/re77300002/AttachedFile_07590.pdf (Accessed June 2013)</t>
  </si>
  <si>
    <t>http://www.fda.gov/ohrms/dockets/ac/03/briefing/3976B1_02_G-FDA-Tab7-Part%201.pdf (Accessed June 2013)</t>
  </si>
  <si>
    <t>http://www.accessdata.fda.gov/drugsatfda_docs/label/2013/202570s004lbl.pdf (Accessed June 2013)</t>
  </si>
  <si>
    <t>http://www.novartis.com.au/PI_PDF/ena.pdf (Accessed June 2013)
http://www.ema.europa.eu/docs/en_GB/document_library/EPAR_-_Scientific_Discussion/human/000554/WC500026897.pdf (Accessed June 2013)</t>
  </si>
  <si>
    <t>www.novartis.com.au/DownloadFile.aspx?t=p&amp;f=exj.pdf&amp;dateid (Accessed June 2013)</t>
  </si>
  <si>
    <t>http://www.ema.europa.eu/docs/en_GB/document_library/Application_withdrawal_assessment_report/2010/01/WC500066946.pdf (Accessed June 2013)</t>
  </si>
  <si>
    <t>http://www.accessdata.fda.gov/drugsatfda_docs/label/2012/022291s008lbl.pdf (Accessed June 2013)</t>
  </si>
  <si>
    <t>http://www.accessdata.fda.gov/drugsatfda_docs/nda/2012/203415Orig1s000ClinPharmR.pdf (Accessed June 2013)</t>
  </si>
  <si>
    <t>http://www.accessdata.fda.gov/drugsatfda_docs/label/2013/021337s041lbl.pdf (Accessed June 2013)</t>
  </si>
  <si>
    <t>http://www.janssen.com.au/files/Products/Intelence_PI.pdf (Accessed June 2013)</t>
  </si>
  <si>
    <t>http://www.accessdata.fda.gov/drugsatfda_docs/label/2012/021445s033lbl.pdf (Accessed June 2013)</t>
  </si>
  <si>
    <t>http://www.accessdata.fda.gov/drugsatfda_docs/label/2013/022345s007lbl.pdf (Accessed June 2013)</t>
  </si>
  <si>
    <t>http://www.fda.gov/downloads/AdvisoryCommittees/CommitteesMeetingMaterials/Drugs/Anti-InfectiveDrugsAdvisoryCommittee/UCM249354.pdf (Accessed June 2013)</t>
  </si>
  <si>
    <t>http://www.accessdata.fda.gov/drugsatfda_docs/label/2003/018936s064lbl.pdf (Accessed June 2013)</t>
  </si>
  <si>
    <t>http://www.janssen.com.au/files/Products/Reminyl_PI.pdf (Accessed June 2013)</t>
  </si>
  <si>
    <t>http://www.accessdata.fda.gov/drugsatfda_docs/label/2007/021158s007lbl.pdf (Accessed June 2013)</t>
  </si>
  <si>
    <t>http://www.accessdata.fda.gov/drugsatfda_docs/nda/2008/022253s000_022254s000_ChemR.pdf (Accessed June 2013)</t>
  </si>
  <si>
    <t>http://www.accessdata.fda.gov/drugsatfda_docs/label/2012/020241s050,020764s043,022251s013lbl.pdf (Accessed June 2013)</t>
  </si>
  <si>
    <t>http://www.accessdata.fda.gov/drugsatfda_docs/label/2009/021880s006s016s017lbl.pdf (Accessed June 2013)</t>
  </si>
  <si>
    <t>http://www.ucb.com/_up/ucb_com_products/documents/Keppra%20tabs%20and%20oral%20sol%20April%202009.pdf (Accessed June 2013)</t>
  </si>
  <si>
    <t>http://www.fda.gov/downloads/Drugs/DevelopmentApprovalProcess/DevelopmentResources/ucm072485.pdf (Accessed June 2013)</t>
  </si>
  <si>
    <t>http://www.orionpharma.es/OrionPharmaES_Global/Archivos/MOGRAFIA_SIMDAX.pdf (Accessed June 2013)</t>
  </si>
  <si>
    <t>http://www.pfizer.ca/en/our_products/products/monograph/143 (Accessed June 2013)</t>
  </si>
  <si>
    <t>http://www.accessdata.fda.gov/drugsatfda_docs/label/2003/20191slr018_alomide_lbl.pdf (Accessed June 2013)</t>
  </si>
  <si>
    <t>http://www.accessdata.fda.gov/drugsatfda_docs/label/2012/022529lbl.pdf (Accessed June 2013)</t>
  </si>
  <si>
    <t>http://www.accessdata.fda.gov/drugsatfda_docs/nda/2005/021627s000_namenda_clinpharmr.pdf (Accessed June 2013)</t>
  </si>
  <si>
    <t>http://www.ema.europa.eu/docs/en_GB/document_library/EPAR_-_Scientific_Discussion/human/000435/WC500046721.pdf (Accessed June 2013)</t>
  </si>
  <si>
    <t>http://www.accessdata.fda.gov/drugsatfda_docs/label/2013/022256s016lbl.pdf (Accessed June 2013)</t>
  </si>
  <si>
    <t>http://www.accessdata.fda.gov/drugsatfda_docs/label/2005/018024s040lbl.pdf (Accessed June 2013)</t>
  </si>
  <si>
    <t>http://www.gsk.com.au/resources.ashx/prescriptionmedicinesproductschilddataproinfo/1592/FileName/6202B57DE3B8BD676581EE8A076127FE/PI_Naramig.pdf (Accessed June 2013)</t>
  </si>
  <si>
    <t>http://www.accessdata.fda.gov/drugsatfda_docs/label/2009/077463s000lbl.pdf (Accessed June 2013)</t>
  </si>
  <si>
    <t>http://www.accessdata.fda.gov/drugsatfda_docs/anda/98/74928ap_appltr_prntlbl_chemr.pdf (Accessed June 2013)</t>
  </si>
  <si>
    <t>http://www.accessdata.fda.gov/drugsatfda_docs/label/2013/021232s010lbl.pdf (Accessed June 2013)</t>
  </si>
  <si>
    <t>http://www.accessdata.fda.gov/drugsatfda_docs/label/2013/020592s063,021086s041lbl.pdf (Accessed June 2013)</t>
  </si>
  <si>
    <t>http://www.accessdata.fda.gov/drugsatfda_docs/label/2010/021545s013lbl.pdf (Accessed June 2013)</t>
  </si>
  <si>
    <t>http://www.accessdata.fda.gov/drugsatfda_docs/label/2012/020766s029lbl.pdf (Accessed June 2013)</t>
  </si>
  <si>
    <t>http://www.roche-australia.com/fmfiles/re7229005/downloads/anti-virals/tamiflu-pi.pdf (Accessed June 2013)</t>
  </si>
  <si>
    <t>http://www.accessdata.fda.gov/drugsatfda_docs/label/2011/021073s043s044lbl.pdf (Accessed June 2013)</t>
  </si>
  <si>
    <t>http://www.accessdata.fda.gov/drugsatfda_docs/label/2008/050545s053lbl.pdf (Accessed June 2013)</t>
  </si>
  <si>
    <t>http://www.accessdata.fda.gov/drugsatfda_docs/label/2013/204026lbl.pdf (Accessed June 2013)</t>
  </si>
  <si>
    <t xml:space="preserve">http://www.accessdata.fda.gov/drugsatfda_docs/nda/2007/022047Orig1s000ChemR.pdf </t>
  </si>
  <si>
    <t xml:space="preserve">http://www.ema.europa.eu/docs/en_GB/document_library/Application_withdrawal_assessment_report/2010/01/WC500064663.pdf </t>
  </si>
  <si>
    <t>http://www.accessdata.fda.gov/drugsatfda_docs/label/2013/202022s005lbl.pdf (Accessed June 2013)</t>
  </si>
  <si>
    <t>http://www.accessdata.fda.gov/drugsatfda_docs/label/2009/020599s013lbl.pdf (Accessed June 2013)</t>
  </si>
  <si>
    <t>http://www.accessdata.fda.gov/drugsatfda_docs/label/2013/022406s004lbl.pdf (Accessed June 2013)</t>
  </si>
  <si>
    <t>http://www.accessdata.fda.gov/drugsatfda_docs/label/2006/020823s016,021025s008lbl.pdf (Accessed June 2013)</t>
  </si>
  <si>
    <t>http://www.accessdata.fda.gov/drugsatfda_docs/label/2011/020864s011s016s017s018s019,020865s012s016s018s020s021lbl.pdf (Accessed June 2013)</t>
  </si>
  <si>
    <t>http://www.accessdata.fda.gov/drugsatfda_docs/label/2008/020658s018s020s021lbl.pdf (Accessed June 2013)</t>
  </si>
  <si>
    <t>http://www.accessdata.fda.gov/drugsatfda_docs/nda/2008/021911s000_EA.pdf (Accessed June 2013)</t>
  </si>
  <si>
    <t>http://www.accessdata.fda.gov/drugsatfda_docs/label/2012/202192s001lbl.pdf (Accessed June 2013)</t>
  </si>
  <si>
    <t>http://www.accessdata.fda.gov/drugsatfda_docs/label/2013/022350s011lbl.pdf (Accessed June 2013)</t>
  </si>
  <si>
    <t>http://www.accessdata.fda.gov/drugsatfda_docs/label/2013/021995s027lbl.pdf (Accessed June 2013)</t>
  </si>
  <si>
    <t>http://www.accessdata.fda.gov/drugsatfda_docs/label/2013/021518s015lbl.pdf (Accessed June 2013)</t>
  </si>
  <si>
    <t>http://www.schering-plough.ca/assets/en/pdf/products/TEMODAL-PM_E.pdf (Accessed June 2013)</t>
  </si>
  <si>
    <t>http://www.accessdata.fda.gov/drugsatfda_docs/label/2011/021894s004lbl.pdf (Accessed June 2013)</t>
  </si>
  <si>
    <t>http://www1.astrazeneca-us.com/pi/brilinta.pdf (Accessed June 2013)</t>
  </si>
  <si>
    <t>http://www.accessdata.fda.gov/drugsatfda_docs/label/2012/020771s028lbl.pdf (Accessed June 2013)</t>
  </si>
  <si>
    <t>http://www.accessdata.fda.gov/drugsatfda_docs/label/2011/020497s006lbl.pdf (Accessed June 2013)</t>
  </si>
  <si>
    <t>http://www.accessdata.fda.gov/drugsatfda_docs/label/2011/021595s007lbl.pdf (Accessed June 2013)</t>
  </si>
  <si>
    <t>http://www.fda.gov/downloads/Drugs/DevelopmentApprovalProcess/DevelopmentResources/ucm072850.pdf (Accessed June 2013)</t>
  </si>
  <si>
    <t>http://www.accessdata.fda.gov/drugsatfda_docs/label/2011/021400s013lbl.pdf (Accessed June 2013)</t>
  </si>
  <si>
    <t>http://www.accessdata.fda.gov/drugsatfda_docs/label/2013/021928s030lbl.pdf (Accessed June 2013)</t>
  </si>
  <si>
    <t>http://www.aspenpharma.com.au/product_info/pi/PI_Vecure.pdf (Accessed June 2013)</t>
  </si>
  <si>
    <t>http://www.accessdata.fda.gov/drugsatfda_docs/nda/2011/022567Orig1s000ClinPharmR.pdf (Accessed June 2013)</t>
  </si>
  <si>
    <t>http://www.usp.org/usp-nf/pending-monographs (Accessed June 2013)</t>
  </si>
  <si>
    <t>http://www.accessdata.fda.gov/drugsatfda_docs/label/2013/020859s013lbl.pdf (Accessed June 2013)</t>
  </si>
  <si>
    <t>http://www.accessdata.fda.gov/drugsatfda_docs/label/1999/21036lbl.pdf (Accessed June 2013)</t>
  </si>
  <si>
    <t>http://www.accessdata.fda.gov/drugsatfda_docs/label/2012/020471s017lbl.pdf (Accessed June 2013)</t>
  </si>
  <si>
    <t>http://www.accessdata.fda.gov/drugsatfda_docs/label/2012/020768s019s021,021231s010s011lbl.pdf (Accessed June 2013)</t>
  </si>
  <si>
    <t>http://www.accessdata.fda.gov/drugsatfda_docs/label/2012/020789s012lbl.pdf (Accessed June 2013)</t>
  </si>
  <si>
    <r>
      <t xml:space="preserve">Comments e.g conditions -pH, salt (temp in </t>
    </r>
    <r>
      <rPr>
        <b/>
        <i/>
        <vertAlign val="superscript"/>
        <sz val="10"/>
        <rFont val="Times New Roman"/>
        <family val="1"/>
      </rPr>
      <t>o</t>
    </r>
    <r>
      <rPr>
        <b/>
        <i/>
        <sz val="10"/>
        <rFont val="Times New Roman"/>
        <family val="1"/>
      </rPr>
      <t>C)</t>
    </r>
  </si>
  <si>
    <r>
      <t>For propylene glycolate, recalculated to main substance (25</t>
    </r>
    <r>
      <rPr>
        <vertAlign val="superscript"/>
        <sz val="10"/>
        <rFont val="Times New Roman"/>
        <family val="1"/>
      </rPr>
      <t>o</t>
    </r>
    <r>
      <rPr>
        <sz val="10"/>
        <rFont val="Times New Roman"/>
        <family val="1"/>
      </rPr>
      <t>C, H2O)</t>
    </r>
  </si>
  <si>
    <t>Calcium</t>
  </si>
  <si>
    <t>Diphosphate salt</t>
  </si>
  <si>
    <t>At pH 6/8 (25)</t>
  </si>
  <si>
    <t>Hydrochloride (37)</t>
  </si>
  <si>
    <t>Hydrochloride, pH 2</t>
  </si>
  <si>
    <t>Ambient temp</t>
  </si>
  <si>
    <t>Sulphate (25)</t>
  </si>
  <si>
    <t>Hydrochloride, intrinsic (25)</t>
  </si>
  <si>
    <t>Hydrochloride (25)</t>
  </si>
  <si>
    <t>Mesylate (25)</t>
  </si>
  <si>
    <t>Hydrochloride monohydrate</t>
  </si>
  <si>
    <t>Succinate (20)</t>
  </si>
  <si>
    <t>Varma MV, Gardner I, Steyn SJ., et al., Mol Pharm. 2012 May 7;9(5):1199-212
Rege BD, Yu LX, Hussain AS., et al., J Pharm Sci. 2001 Nov;90(11):1776-86</t>
  </si>
  <si>
    <t>Varma MV, Gardner I, Steyn SJ., et al., Mol Pharm. 2012 May 7;9(5):1199-212
Sherer, EC., Verras, A., Madeira, M., et al, Mol Inform, 2012, 31, 231–245</t>
  </si>
  <si>
    <t>Varma MV, Gardner I, Steyn SJ., et al., Mol Pharm. 2012 May 7;9(5):1199-212
Zerrouk N, Corti G, Ancillotti S., Eur J Pharm Biopharm. 2006 Apr;62(3):241-6</t>
  </si>
  <si>
    <t>Varma MV, Gardner I, Steyn SJ., et al., Mol Pharm. 2012 May 7;9(5):1199-212
Feng B, Mills JB, Davidson RE, et al.Drug Metab Dispos. 2008 Feb;36(2):268-75.
Yazdanian, M., Glynn, SL., Wright, JL., Pharm Res, 1998, 15, 1490-1494;
Garberg P, Ball M, Borg N., et al., Toxicol In Vitro. 2005 Apr;19(3):299-334;
Jung SJ, Choi SO, Um SY., et al., J Pharm Biomed Anal. 2006 May 3;41(2):469-75
Grès MC, Julian B, Bourrié M., et al., Pharm Res. 1998 May;15(5):726-33;
Chong S, Dando SA, Soucek KM., Pharm Res. 1996 Jan;13(1):120-3;
Yee S., Pharm Res. 1997 Jun;14(6):763-6</t>
  </si>
  <si>
    <t>Varma MV, Gardner I, Steyn SJ., et al., Mol Pharm. 2012 May 7;9(5):1199-212;
Varma MV, Sateesh K, Panchagnula R., Mol Pharm. 2005 Jan-Feb;2(1):12-21
Sherer, EC., Verras, A., Madeira, M., et al, Mol Inform, 2012, 31, 231–245</t>
  </si>
  <si>
    <t>Varma MV, Gardner I, Steyn SJ., et al., Mol Pharm. 2012 May 7;9(5):1199-212;
Varma MV, Sateesh K, Panchagnula R., Mol Pharm. 2005 Jan-Feb;2(1):12-21
Skolnik S, Lin X, Wang J., et al., J Pharm Sci, 2010, 99, 3246-65</t>
  </si>
  <si>
    <t>Varma MV, Gardner I, Steyn SJ., et al., Mol Pharm. 2012 May 7;9(5):1199-212;
Varma MV, Sateesh K, Panchagnula R., Mol Pharm. 2005 Jan-Feb;2(1):12-21
Yamashita S, Furubayashi T, Kataoka M.,European J Pharm Sci, 2000, 10, 195-204;
Hilgendorf C, Spahn-Langguth H, Regårdh CG., J Pharm Sci, 2000, 89, 63-75;
Garberg P, Ball M, Borg N., et al., Toxicol In Vitro. 2005 Apr;19(3):299-334;
Jung SJ, Choi SO, Um SY., et al., J Pharm Biomed Anal. 2006 May 3;41(2):469-75;
Grès MC, Julian B, Bourrié M., et al., Pharm Res. 1998 May;15(5):726-33</t>
  </si>
  <si>
    <t>Varma MV, Sateesh K, Panchagnula R., Mol Pharm. 2005 Jan-Feb;2(1):12-21
Kanaan M, Daali Y, Dayer P., et al., Fundam Clin Pharmacol. 2009 Oct;23(5):543-8</t>
  </si>
  <si>
    <t>Varma MV, Sateesh K, Panchagnula R., Mol Pharm. 2005 Jan-Feb;2(1):12-21
Khan MZ, Rausl D, Zanoski R., Biol Pharm Bull. 2004 Oct;27(10):1630-5</t>
  </si>
  <si>
    <t>Varma MV, Sateesh K, Panchagnula R., Mol Pharm. 2005 Jan-Feb;2(1):12-21
Marasanapalle VP, Crison JR, Ma J., et al., Biopharm Drug Dispos. 2009 Mar;30(2):71-80</t>
  </si>
  <si>
    <t>Varma MV, Sateesh K, Panchagnula R., Mol Pharm. 2005 Jan-Feb;2(1):12-21
Sugawara M, Kurosawa M, Sakai K., Biochim Biophys Acta. 2002 Aug 19;1564(1):149-55</t>
  </si>
  <si>
    <t>Varma MV, Sateesh K, Panchagnula R., Mol Pharm. 2005 Jan-Feb;2(1):12-21
Marasanapalle VP, Crison JR, Ma J., et al., Biopharm Drug Dispos. 2009 Mar;30(2):71-81</t>
  </si>
  <si>
    <t>Varma MV, Sateesh K, Panchagnula R., Mol Pharm. 2005 Jan-Feb;2(1):12-21
Polli JW, Wring SA, Humphreys JE., et al., J Pharmacol Exp Ther. 2001 Nov;299(2):620-8
Skolnik S, Lin X, Wang J., et al., J Pharm Sci, 2010, 99, 3246-65</t>
  </si>
  <si>
    <t>Varma MV, Sateesh K, Panchagnula R., Mol Pharm. 2005 Jan-Feb;2(1):12-21;
Di L, Whitney-Pickett C, Umland JP., et al., J Pharm Sci. 2011 Nov;100(11):4974-85
Skolnik S, Lin X, Wang J., et al., J Pharm Sci, 2010, 99, 3246-65</t>
  </si>
  <si>
    <t>Varma MV, Sateesh K, Panchagnula R., Mol Pharm. 2005 Jan-Feb;2(1):12-21;
Mahar Doan KM, Humphreys JE, Webster LO, et al., J Pharmacol Exp Ther. 2002 Dec;303(3):1029-37
Skolnik S, Lin X, Wang J., et al., J Pharm Sci, 2010, 99, 3246-65</t>
  </si>
  <si>
    <t>Wager , TT., Chandrasekaran, RY., Xinjun Hou, X., et al., ACS Chem. Neurosci., 2010, 1 (6), pp 420–434
Hassan HE, Myers AL, Lee IJ, et al., J Pharm Sci. 2007 Sep;96(9):2494-506</t>
  </si>
  <si>
    <t>Huang L, Berry L, Ganga S, et al, Drug Metab Dispos. 2010 Feb;38(2):223-31.</t>
  </si>
  <si>
    <t>Permeability Reference</t>
  </si>
  <si>
    <t>Ropinirole hydrochloride</t>
  </si>
  <si>
    <t>Phosphate</t>
  </si>
  <si>
    <t>25, Hydrochloride</t>
  </si>
  <si>
    <t>Differences between literature and experimental BCS class assignment</t>
  </si>
  <si>
    <t>Large maximum dose causes a large dose number and therefore low solubility definition according to FDA guidelines</t>
  </si>
  <si>
    <t>Permeability is close to cut off threshold so with variability of caco-2 data could therefore be classed as poorly permeable, also HIA is less than 90% could explain why BCS assignment is wrong if based on in vivo data</t>
  </si>
  <si>
    <t>Based on HCl salt assigned BCS class 1, solubility value based on free base</t>
  </si>
  <si>
    <t>A weak acid and is absorbed in lower part of the intestine (pH 5.4), permeability carried out at pH 7.4 therefore possibly explains low experimental permeability 
Levitt, D G. BMC Pharmacol Toxicol. 2013; 14: 34.</t>
  </si>
  <si>
    <t>Cordero JA, Alarcon L, Escribano E, et al., J Pharm Sci. 1997 Apr;86(4):503-8.</t>
  </si>
  <si>
    <t>Based on other in vitro/in situ tests compounds classed as poorly permeable in addition literature stated that in vivo absorption could be higher than 80% therefore differences between in vitro/in vivo and the thresholds used and the uncertaining surrounding this compounds assignment
Kalantzi L, Reppas C, Dressman JB.., et al., J Pharm Sci. 2006 Jan;95(1):4-14.</t>
  </si>
  <si>
    <t>Apparent distribution coefficient at pH 2 calculated by ACD</t>
  </si>
  <si>
    <t>Apparent distribution coefficient at pH 6.5 calculated by ACD</t>
  </si>
  <si>
    <t>Apparent distribution coefficient at pH 5.5 calculated by ACD</t>
  </si>
  <si>
    <t>Apparent distribution coefficient at pH 7.4 calculated by ACD</t>
  </si>
  <si>
    <t>Apparent distribution coefficient at pH 10 calculated by ACD</t>
  </si>
  <si>
    <t>Total polar van der Waals surface area using calculated partial charges by PEOE</t>
  </si>
  <si>
    <t>Total hydrophobic van der Waals surface area using calculated partial charges by PEOE</t>
  </si>
  <si>
    <t>The BCUT descriptors are calculated from the eigenvalues of a modified adjacency matrix  using calculated partial charges by PEOE</t>
  </si>
  <si>
    <t>Fractional positive van der Waals surface area using calculated partial charges by PEOE</t>
  </si>
  <si>
    <t xml:space="preserve">The BCUT descriptors are calculated from the eigenvalues of a modified adjacency matrix  using  atomic contribution to logP instead of partial charge. </t>
  </si>
  <si>
    <t>Fraction of drug ionised as bases as pH 5.5</t>
  </si>
  <si>
    <t>Fraction of drug ionised as bases as pH 2</t>
  </si>
  <si>
    <t>Fraction of drug ionised as bases as pH 6.5</t>
  </si>
  <si>
    <t>Number of single bonds (including implicit hydrogens).</t>
  </si>
  <si>
    <t>Polar volume</t>
  </si>
  <si>
    <t>The GCUT descriptors are calculated from the eigenvalues of a modified graph distance adjacency matrix using calculated partial charges by PEOE</t>
  </si>
  <si>
    <t>Radius of gyration</t>
  </si>
  <si>
    <t>Fractional  negative charge weighted surface area</t>
  </si>
  <si>
    <t>Fractional hydrophobic van der Waals surface area</t>
  </si>
  <si>
    <t>VDistEq is related to the size and shape of a molecule.</t>
  </si>
  <si>
    <t>Largest positive charge on a hydrogen atom</t>
  </si>
  <si>
    <t>Capacity factor</t>
  </si>
  <si>
    <t>H-bond donor capacity</t>
  </si>
  <si>
    <t>Valence chi 2 index</t>
  </si>
  <si>
    <t>Hydrophilic volume</t>
  </si>
  <si>
    <t>Hydrophilic-Lipophilic balance</t>
  </si>
  <si>
    <t>Relative partial charge calculated using PEOE</t>
  </si>
  <si>
    <t>Polar Volume</t>
  </si>
  <si>
    <t>Carbon connectivity index (order 1)</t>
  </si>
  <si>
    <t>Supporting information S3: Molecular descriptors used to build solubility and permeability models selected by feature selection</t>
  </si>
  <si>
    <t>Fraction of drug ionised as base multiplied by fraction ionised as anion calculated at pH 6.5</t>
  </si>
  <si>
    <t>Fraction of drug ionised as base as pH 7.4</t>
  </si>
  <si>
    <t>http://www.accessdata.fda.gov/drugsatfda_docs/label/2004/21341lbl.pdf (Accessed June 2013)</t>
  </si>
  <si>
    <t xml:space="preserve">Low permeability (in Caco-2) due to efflux effects by multiple transporters where as in MDCK-MDR1 higher permeability, differences between in vitro/in vivo. Based on %HIA of 90% this compound would be classed as highly absorbed.
Choi MK, Song IS., J Pharm Pharmacol. 2012 Aug;64(8):1074-83
</t>
  </si>
  <si>
    <t>Substrate for an Ltype uptake transporter therefore differences could be due to IVIV transporter expression. The literature states that caco-2 is not a suitable model for highlighting the effect of transporter mediated transport for this compound.
Jezyk N, Li C, Stewart BH, Wu X, et al, Pharm Res. 1999 Apr;16(4):519-26.
Su TZ, Feng MR, Weber ML., J Pharmacol Exp Ther. 2005 Jun;313(3):1406-15. Epub 2005 Mar 15.</t>
  </si>
  <si>
    <t>pH dependent solubility and literature states ionized at physiological pH therefore solubility could be lower as suspension pH is low (http://products.sanofi.ca/en/suprax.pdf (Accessed 5Jan2014)). Based on solubility definition according to FDA across a wide pH range could explain difference in solubility. Evidence suggests this compound is substrate for an influx carrier mediated transporter in the small intestine therefore difference could also IVIV differences
Tsuji, A., et al.  J Pharmacol  Exp Ther 241.2 (1987): 594-601.
Wenzel U, Kuntz S, Diestel S., et al., Antimicrob Agents Chemother. 2002 May;46(5):1375-80</t>
  </si>
  <si>
    <t>Experimental solubility value from free base of compound. However sulfate of compound is highly soluble (77mg/ml) and this could be why compound is classed as BCS class 3. In addition this compound is a substrate for pgp and this could explain the low permeability in the MDCK-MDR1 cell line
http://www.accessdata.fda.gov/drugsatfda_docs/label/2013/020977s026,020978s030lbl.pdf (Accessed 6Jan 2014)
Shaik N, Giri N, Pan G., Drug Metab Dispos. 2007 Nov;35(11):2076-85</t>
  </si>
  <si>
    <t xml:space="preserve">Strong inhibitor of pgp and SERT, Conflicting literature stating whether or not this compound is a pgp substrate however efflux ratios collected from the literature seem to indicate it is a substrate and also a inhibitor
Löscher, W., Potschka, H., NeuroRx. 2005 January; 2(1): 86–98.
Maines LW, Antonetti DA, Wolpert EB., et al., Neuropharmacology. 2005 Oct;49(5):610-7. Maines LW, Antonetti DA, Wolpert EB
Wager , TT., Chandrasekaran, RY., Xinjun Hou, X., et al., ACS Chem. Neurosci., 2010, 1 (6), pp 420–434
Kikuchi R, de Morais SM, Kalvass JC., Drug Metab Dispos. 2013 Dec;41(12):2012-7. 
</t>
  </si>
  <si>
    <t>Compound is stated to be absorbed but very slowly therefore this could explain difference between classes, in addition this compound can inhibit certain transporters. Literature indicated compound (as hydrocloride salt) is slightly soluble. Inhibitor of pgp, PAT1(non competitive). Evidence suggests a pgp subtsrate and inhibitor
Nielsen CU, Frølund S, Abdulhadi S et al.,  Br J Pharmacol. 2013 Nov;170(5):1041-52
Wang JS, Zhu HJ, Gibson BB et al., Biol Pharm Bull. 2008 Feb;31(2):231-4.</t>
  </si>
  <si>
    <t>Supporting Information S2 - Solubility dataset</t>
  </si>
  <si>
    <t>Supporting information S4</t>
  </si>
  <si>
    <t>Models from C&amp;RT analysis used in this manuscript</t>
  </si>
  <si>
    <t>Solubility Models (Table 4)</t>
  </si>
  <si>
    <t>Solubility Model 1</t>
  </si>
  <si>
    <t>Solubility Model 2</t>
  </si>
  <si>
    <t>Permeability Models (Table 5)</t>
  </si>
  <si>
    <t>Permeability Model 1</t>
  </si>
  <si>
    <t>Permeability Model 2</t>
  </si>
  <si>
    <t>Permeability Model 3</t>
  </si>
  <si>
    <t>Permeability Model 4</t>
  </si>
  <si>
    <t>Permeability Model 5</t>
  </si>
  <si>
    <t>Permeability Model 6</t>
  </si>
  <si>
    <t>Supporting Information S1 - BCS validation set of 127 compounds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</si>
</sst>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000"/>
    <numFmt numFmtId="166" formatCode="0.0000"/>
    <numFmt numFmtId="167" formatCode="0.0"/>
    <numFmt numFmtId="168" formatCode="0.000000"/>
    <numFmt numFmtId="169" formatCode="0.00000"/>
  </numFmts>
  <fonts count="32" x14ac:knownFonts="1">
    <font>
      <sz val="11"/>
      <color theme="1"/>
      <name val="Calibri"/>
      <family val="2"/>
      <scheme val="minor"/>
    </font>
    <font>
      <sz val="10"/>
      <name val="Arial"/>
      <family val="2"/>
    </font>
    <font>
      <sz val="11"/>
      <color theme="1"/>
      <name val="Times New Roman"/>
      <family val="1"/>
    </font>
    <font>
      <sz val="10"/>
      <color indexed="8"/>
      <name val="Times New Roman"/>
      <family val="1"/>
    </font>
    <font>
      <sz val="10"/>
      <name val="Arial"/>
      <family val="2"/>
    </font>
    <font>
      <u/>
      <sz val="11"/>
      <color theme="10"/>
      <name val="Calibri"/>
      <family val="2"/>
    </font>
    <font>
      <sz val="10"/>
      <name val="Calibri"/>
      <family val="2"/>
      <scheme val="minor"/>
    </font>
    <font>
      <sz val="10"/>
      <name val="Times New Roman"/>
      <family val="1"/>
    </font>
    <font>
      <sz val="10"/>
      <color theme="1"/>
      <name val="Times New Roman"/>
      <family val="1"/>
    </font>
    <font>
      <b/>
      <i/>
      <sz val="10"/>
      <name val="Calibri"/>
      <family val="2"/>
      <scheme val="minor"/>
    </font>
    <font>
      <sz val="10"/>
      <name val="Calibri"/>
      <family val="2"/>
    </font>
    <font>
      <u/>
      <sz val="10"/>
      <name val="Calibri"/>
      <family val="2"/>
    </font>
    <font>
      <sz val="10"/>
      <color theme="1"/>
      <name val="Calibri"/>
      <family val="2"/>
      <scheme val="minor"/>
    </font>
    <font>
      <b/>
      <sz val="10"/>
      <name val="Calibri"/>
      <family val="2"/>
      <scheme val="minor"/>
    </font>
    <font>
      <i/>
      <sz val="10"/>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0"/>
      <name val="Verdana"/>
      <family val="2"/>
    </font>
    <font>
      <sz val="12"/>
      <color theme="1"/>
      <name val="Times New Roman"/>
      <family val="1"/>
    </font>
    <font>
      <sz val="12"/>
      <color rgb="FF000000"/>
      <name val="Times New Roman"/>
      <family val="1"/>
    </font>
    <font>
      <b/>
      <sz val="10"/>
      <name val="Times New Roman"/>
      <family val="1"/>
    </font>
    <font>
      <b/>
      <i/>
      <sz val="10"/>
      <name val="Times New Roman"/>
      <family val="1"/>
    </font>
    <font>
      <b/>
      <i/>
      <vertAlign val="superscript"/>
      <sz val="10"/>
      <name val="Times New Roman"/>
      <family val="1"/>
    </font>
    <font>
      <vertAlign val="superscript"/>
      <sz val="10"/>
      <name val="Times New Roman"/>
      <family val="1"/>
    </font>
    <font>
      <b/>
      <sz val="12"/>
      <name val="Times New Roman"/>
      <family val="1"/>
    </font>
    <font>
      <b/>
      <sz val="12"/>
      <color theme="1"/>
      <name val="Times New Roman"/>
      <family val="1"/>
    </font>
    <font>
      <sz val="10"/>
      <color theme="0"/>
      <name val="Times New Roman"/>
      <family val="1"/>
    </font>
    <font>
      <b/>
      <sz val="10"/>
      <color theme="1"/>
      <name val="Times New Roman"/>
      <family val="1"/>
    </font>
    <font>
      <i/>
      <sz val="10"/>
      <color theme="1"/>
      <name val="Times New Roman"/>
      <family val="1"/>
    </font>
    <font>
      <b/>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9">
    <xf numFmtId="0" fontId="0" fillId="0" borderId="0"/>
    <xf numFmtId="0" fontId="1" fillId="0" borderId="0"/>
    <xf numFmtId="0" fontId="1" fillId="0" borderId="0"/>
    <xf numFmtId="0" fontId="5" fillId="0" borderId="0" applyNumberFormat="0" applyFill="0" applyBorder="0" applyAlignment="0" applyProtection="0">
      <alignment vertical="top"/>
      <protection locked="0"/>
    </xf>
    <xf numFmtId="0" fontId="4" fillId="0" borderId="0"/>
    <xf numFmtId="0" fontId="4" fillId="0" borderId="0"/>
    <xf numFmtId="0" fontId="19" fillId="0" borderId="0"/>
    <xf numFmtId="0" fontId="4" fillId="0" borderId="0"/>
    <xf numFmtId="0" fontId="4" fillId="0" borderId="0"/>
  </cellStyleXfs>
  <cellXfs count="191">
    <xf numFmtId="0" fontId="0" fillId="0" borderId="0" xfId="0"/>
    <xf numFmtId="0" fontId="0" fillId="0" borderId="0" xfId="0"/>
    <xf numFmtId="0" fontId="2" fillId="0" borderId="0" xfId="0" applyFont="1"/>
    <xf numFmtId="0" fontId="2" fillId="0" borderId="0" xfId="0" applyFont="1" applyFill="1"/>
    <xf numFmtId="0" fontId="3" fillId="0" borderId="1" xfId="1"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0" fillId="0" borderId="0" xfId="0" applyAlignment="1"/>
    <xf numFmtId="0" fontId="6" fillId="3" borderId="0" xfId="0" applyFont="1" applyFill="1" applyAlignment="1"/>
    <xf numFmtId="0" fontId="6" fillId="0" borderId="0" xfId="0" applyFont="1" applyFill="1" applyAlignment="1"/>
    <xf numFmtId="164" fontId="7" fillId="0" borderId="1" xfId="0" applyNumberFormat="1" applyFont="1" applyFill="1" applyBorder="1" applyAlignment="1">
      <alignment vertical="center"/>
    </xf>
    <xf numFmtId="0" fontId="8" fillId="0" borderId="0" xfId="0" applyFont="1"/>
    <xf numFmtId="0" fontId="8" fillId="0" borderId="0" xfId="0" applyFont="1" applyFill="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xf numFmtId="0" fontId="8" fillId="0" borderId="0" xfId="0" applyFont="1" applyFill="1" applyAlignment="1">
      <alignment horizontal="center"/>
    </xf>
    <xf numFmtId="0" fontId="8" fillId="0" borderId="1" xfId="0" applyFont="1" applyFill="1" applyBorder="1" applyAlignment="1">
      <alignment horizontal="center" vertical="center" wrapText="1"/>
    </xf>
    <xf numFmtId="0" fontId="9" fillId="0" borderId="2" xfId="4" applyFont="1" applyFill="1" applyBorder="1" applyAlignment="1">
      <alignment horizontal="left" vertical="center"/>
    </xf>
    <xf numFmtId="0" fontId="9" fillId="0" borderId="2" xfId="4" applyFont="1" applyFill="1" applyBorder="1" applyAlignment="1">
      <alignment horizontal="left" vertical="center" wrapText="1"/>
    </xf>
    <xf numFmtId="0" fontId="6" fillId="0" borderId="0" xfId="0" applyFont="1" applyFill="1" applyBorder="1" applyAlignment="1">
      <alignment horizontal="left"/>
    </xf>
    <xf numFmtId="0" fontId="6" fillId="0" borderId="0" xfId="0" applyFont="1" applyFill="1"/>
    <xf numFmtId="0" fontId="6" fillId="0" borderId="0" xfId="0" applyFont="1" applyFill="1" applyBorder="1" applyAlignment="1">
      <alignment horizontal="left" vertical="center"/>
    </xf>
    <xf numFmtId="0" fontId="6" fillId="0" borderId="0" xfId="4"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xf numFmtId="0" fontId="6" fillId="0" borderId="0" xfId="0" applyFont="1" applyFill="1" applyAlignment="1">
      <alignment horizontal="center"/>
    </xf>
    <xf numFmtId="0" fontId="6" fillId="0" borderId="0" xfId="0" applyFont="1" applyAlignment="1"/>
    <xf numFmtId="1" fontId="6" fillId="0" borderId="0" xfId="0" applyNumberFormat="1" applyFont="1" applyFill="1"/>
    <xf numFmtId="165" fontId="6" fillId="0" borderId="0" xfId="0" applyNumberFormat="1" applyFont="1"/>
    <xf numFmtId="0" fontId="6" fillId="0" borderId="0" xfId="0" applyFont="1" applyAlignment="1">
      <alignment horizontal="center"/>
    </xf>
    <xf numFmtId="0" fontId="6" fillId="0" borderId="0" xfId="0" applyFont="1" applyFill="1" applyBorder="1" applyAlignment="1">
      <alignment horizontal="center"/>
    </xf>
    <xf numFmtId="165" fontId="6" fillId="0" borderId="0" xfId="0" applyNumberFormat="1" applyFont="1" applyFill="1" applyAlignment="1">
      <alignment horizontal="center"/>
    </xf>
    <xf numFmtId="1" fontId="6" fillId="0" borderId="0" xfId="0" applyNumberFormat="1" applyFont="1" applyFill="1" applyAlignment="1"/>
    <xf numFmtId="166" fontId="6" fillId="0" borderId="0" xfId="0" applyNumberFormat="1" applyFont="1" applyFill="1" applyAlignment="1">
      <alignment horizontal="center"/>
    </xf>
    <xf numFmtId="1" fontId="5" fillId="3" borderId="0" xfId="3" applyNumberFormat="1" applyFill="1" applyAlignment="1" applyProtection="1"/>
    <xf numFmtId="167" fontId="6" fillId="3" borderId="0" xfId="0" applyNumberFormat="1" applyFont="1" applyFill="1" applyAlignment="1">
      <alignment horizontal="center"/>
    </xf>
    <xf numFmtId="1" fontId="6" fillId="0" borderId="0" xfId="0" applyNumberFormat="1" applyFont="1" applyFill="1" applyAlignment="1">
      <alignment horizontal="center"/>
    </xf>
    <xf numFmtId="3" fontId="6" fillId="0" borderId="0" xfId="0" applyNumberFormat="1" applyFont="1" applyFill="1" applyAlignment="1"/>
    <xf numFmtId="167" fontId="6" fillId="0" borderId="0" xfId="0" applyNumberFormat="1" applyFont="1" applyFill="1" applyAlignment="1">
      <alignment horizontal="center"/>
    </xf>
    <xf numFmtId="1" fontId="6" fillId="0" borderId="0" xfId="0" applyNumberFormat="1" applyFont="1" applyAlignment="1"/>
    <xf numFmtId="0" fontId="6" fillId="4" borderId="0" xfId="0" applyFont="1" applyFill="1" applyAlignment="1"/>
    <xf numFmtId="0" fontId="10" fillId="0" borderId="0" xfId="3" applyFont="1" applyFill="1" applyAlignment="1" applyProtection="1"/>
    <xf numFmtId="0" fontId="5" fillId="0" borderId="0" xfId="3" applyFill="1" applyAlignment="1" applyProtection="1"/>
    <xf numFmtId="3" fontId="6" fillId="0" borderId="0" xfId="0" applyNumberFormat="1" applyFont="1" applyFill="1"/>
    <xf numFmtId="0" fontId="6" fillId="4" borderId="0" xfId="0" applyFont="1" applyFill="1"/>
    <xf numFmtId="1" fontId="5" fillId="0" borderId="0" xfId="3" applyNumberFormat="1" applyFill="1" applyAlignment="1" applyProtection="1"/>
    <xf numFmtId="2" fontId="6" fillId="6" borderId="0" xfId="0" applyNumberFormat="1" applyFont="1" applyFill="1" applyAlignment="1">
      <alignment horizontal="center"/>
    </xf>
    <xf numFmtId="2" fontId="6" fillId="0" borderId="0" xfId="0" applyNumberFormat="1" applyFont="1" applyFill="1" applyAlignment="1">
      <alignment horizontal="center"/>
    </xf>
    <xf numFmtId="2" fontId="6" fillId="3" borderId="0" xfId="0" applyNumberFormat="1" applyFont="1" applyFill="1" applyBorder="1" applyAlignment="1">
      <alignment horizontal="center"/>
    </xf>
    <xf numFmtId="0" fontId="6" fillId="0" borderId="0" xfId="0" applyFont="1" applyFill="1" applyBorder="1" applyAlignment="1"/>
    <xf numFmtId="0" fontId="6" fillId="3" borderId="0" xfId="0" applyFont="1" applyFill="1"/>
    <xf numFmtId="0" fontId="6" fillId="0" borderId="0" xfId="3" applyFont="1" applyFill="1" applyAlignment="1" applyProtection="1"/>
    <xf numFmtId="0" fontId="11" fillId="6" borderId="0" xfId="3" applyFont="1" applyFill="1" applyAlignment="1" applyProtection="1"/>
    <xf numFmtId="0" fontId="6" fillId="6" borderId="0" xfId="0" applyFont="1" applyFill="1" applyAlignment="1">
      <alignment horizontal="center"/>
    </xf>
    <xf numFmtId="0" fontId="6" fillId="3" borderId="0" xfId="0" applyFont="1" applyFill="1" applyAlignment="1">
      <alignment horizontal="center"/>
    </xf>
    <xf numFmtId="164" fontId="6" fillId="0" borderId="0" xfId="0" applyNumberFormat="1" applyFont="1" applyFill="1" applyAlignment="1">
      <alignment horizontal="center"/>
    </xf>
    <xf numFmtId="0" fontId="6" fillId="0" borderId="0" xfId="0" quotePrefix="1" applyFont="1" applyFill="1"/>
    <xf numFmtId="1" fontId="6" fillId="6" borderId="0" xfId="0" applyNumberFormat="1" applyFont="1" applyFill="1"/>
    <xf numFmtId="1" fontId="6" fillId="6" borderId="0" xfId="0" applyNumberFormat="1" applyFont="1" applyFill="1" applyAlignment="1">
      <alignment horizontal="center"/>
    </xf>
    <xf numFmtId="168" fontId="6" fillId="0" borderId="0" xfId="0" applyNumberFormat="1" applyFont="1" applyFill="1" applyAlignment="1">
      <alignment horizontal="center"/>
    </xf>
    <xf numFmtId="0" fontId="6" fillId="6" borderId="0" xfId="0" applyFont="1" applyFill="1"/>
    <xf numFmtId="164" fontId="6" fillId="6" borderId="0" xfId="0" applyNumberFormat="1" applyFont="1" applyFill="1" applyAlignment="1">
      <alignment horizontal="center"/>
    </xf>
    <xf numFmtId="11" fontId="6" fillId="0" borderId="0" xfId="0" applyNumberFormat="1" applyFont="1"/>
    <xf numFmtId="169" fontId="6" fillId="0" borderId="0" xfId="0" applyNumberFormat="1" applyFont="1" applyFill="1" applyAlignment="1">
      <alignment horizontal="center"/>
    </xf>
    <xf numFmtId="165" fontId="6" fillId="6" borderId="0" xfId="0" applyNumberFormat="1" applyFont="1" applyFill="1" applyAlignment="1">
      <alignment horizontal="center"/>
    </xf>
    <xf numFmtId="167" fontId="6" fillId="6" borderId="0" xfId="0" applyNumberFormat="1" applyFont="1" applyFill="1" applyAlignment="1">
      <alignment horizontal="center"/>
    </xf>
    <xf numFmtId="0" fontId="6" fillId="0" borderId="0" xfId="0" applyFont="1" applyFill="1" applyBorder="1"/>
    <xf numFmtId="1" fontId="10" fillId="0" borderId="0" xfId="3" applyNumberFormat="1" applyFont="1" applyFill="1" applyAlignment="1" applyProtection="1"/>
    <xf numFmtId="0" fontId="6" fillId="0" borderId="0" xfId="0" applyFont="1" applyFill="1" applyAlignment="1">
      <alignment horizontal="left"/>
    </xf>
    <xf numFmtId="1" fontId="11" fillId="0" borderId="0" xfId="3" applyNumberFormat="1" applyFont="1" applyFill="1" applyAlignment="1" applyProtection="1"/>
    <xf numFmtId="1" fontId="6" fillId="3" borderId="0" xfId="0" applyNumberFormat="1" applyFont="1" applyFill="1"/>
    <xf numFmtId="165" fontId="6" fillId="3" borderId="0" xfId="0" applyNumberFormat="1" applyFont="1" applyFill="1" applyAlignment="1">
      <alignment horizontal="center"/>
    </xf>
    <xf numFmtId="0" fontId="10" fillId="0" borderId="0" xfId="3" applyFont="1" applyFill="1" applyBorder="1" applyAlignment="1" applyProtection="1">
      <alignment horizontal="left"/>
    </xf>
    <xf numFmtId="2" fontId="6" fillId="0" borderId="0" xfId="0" applyNumberFormat="1" applyFont="1" applyFill="1" applyAlignment="1">
      <alignment horizontal="center" wrapText="1"/>
    </xf>
    <xf numFmtId="0" fontId="6" fillId="3" borderId="0" xfId="0" applyFont="1" applyFill="1" applyBorder="1" applyAlignment="1">
      <alignment horizontal="center"/>
    </xf>
    <xf numFmtId="0" fontId="12" fillId="0" borderId="0" xfId="0" applyFont="1" applyFill="1"/>
    <xf numFmtId="164" fontId="6" fillId="3" borderId="0" xfId="0" applyNumberFormat="1" applyFont="1" applyFill="1" applyAlignment="1">
      <alignment horizontal="center"/>
    </xf>
    <xf numFmtId="167" fontId="6" fillId="0" borderId="0" xfId="0" applyNumberFormat="1" applyFont="1"/>
    <xf numFmtId="2" fontId="6" fillId="0" borderId="0" xfId="5" applyNumberFormat="1" applyFont="1" applyFill="1" applyBorder="1" applyAlignment="1">
      <alignment horizontal="center"/>
    </xf>
    <xf numFmtId="0" fontId="6" fillId="4" borderId="0" xfId="0" applyFont="1" applyFill="1" applyBorder="1" applyAlignment="1"/>
    <xf numFmtId="0" fontId="6" fillId="0" borderId="2" xfId="0" applyFont="1" applyBorder="1"/>
    <xf numFmtId="0" fontId="6" fillId="0" borderId="2" xfId="0" applyFont="1" applyBorder="1" applyAlignment="1">
      <alignment wrapText="1"/>
    </xf>
    <xf numFmtId="0" fontId="9" fillId="0" borderId="2" xfId="4" applyFont="1" applyFill="1" applyBorder="1" applyAlignment="1">
      <alignment horizontal="center" vertical="center" wrapText="1"/>
    </xf>
    <xf numFmtId="1" fontId="9" fillId="0" borderId="2" xfId="4" applyNumberFormat="1" applyFont="1" applyFill="1" applyBorder="1" applyAlignment="1">
      <alignment horizontal="left" vertical="center" wrapText="1"/>
    </xf>
    <xf numFmtId="165" fontId="9" fillId="0" borderId="2" xfId="4" applyNumberFormat="1" applyFont="1" applyFill="1" applyBorder="1" applyAlignment="1">
      <alignment horizontal="left" vertical="center" wrapText="1"/>
    </xf>
    <xf numFmtId="0" fontId="13" fillId="0" borderId="2" xfId="0" applyFont="1" applyBorder="1" applyAlignment="1">
      <alignment horizontal="center" vertical="center"/>
    </xf>
    <xf numFmtId="0" fontId="6" fillId="0" borderId="0" xfId="0" applyFont="1" applyAlignment="1">
      <alignment wrapText="1"/>
    </xf>
    <xf numFmtId="11" fontId="6" fillId="0" borderId="0" xfId="0" applyNumberFormat="1" applyFont="1" applyFill="1" applyAlignment="1">
      <alignment wrapText="1"/>
    </xf>
    <xf numFmtId="0" fontId="14" fillId="0" borderId="0" xfId="0" applyFont="1" applyBorder="1" applyAlignment="1">
      <alignment vertical="center" wrapText="1"/>
    </xf>
    <xf numFmtId="165" fontId="6" fillId="0" borderId="0" xfId="0" applyNumberFormat="1" applyFont="1" applyAlignment="1"/>
    <xf numFmtId="11" fontId="6" fillId="0" borderId="0" xfId="0" applyNumberFormat="1" applyFont="1" applyFill="1"/>
    <xf numFmtId="11" fontId="6" fillId="0" borderId="0" xfId="0" applyNumberFormat="1" applyFont="1" applyFill="1" applyAlignment="1"/>
    <xf numFmtId="0" fontId="9" fillId="4" borderId="0" xfId="0" applyFont="1" applyFill="1" applyBorder="1" applyAlignment="1">
      <alignment horizontal="left" vertical="center" wrapText="1"/>
    </xf>
    <xf numFmtId="0" fontId="6" fillId="5" borderId="0" xfId="0" applyFont="1" applyFill="1" applyAlignment="1">
      <alignment wrapText="1"/>
    </xf>
    <xf numFmtId="0" fontId="9" fillId="0" borderId="0" xfId="0" applyFont="1" applyBorder="1" applyAlignment="1">
      <alignment vertical="center" wrapText="1"/>
    </xf>
    <xf numFmtId="0" fontId="6" fillId="2" borderId="0" xfId="0" applyFont="1" applyFill="1"/>
    <xf numFmtId="0" fontId="6" fillId="2" borderId="0" xfId="0" applyFont="1" applyFill="1" applyAlignment="1"/>
    <xf numFmtId="0" fontId="6" fillId="2" borderId="0" xfId="0" applyFont="1" applyFill="1" applyBorder="1" applyAlignment="1">
      <alignment horizontal="left"/>
    </xf>
    <xf numFmtId="0" fontId="10" fillId="2" borderId="0" xfId="3" applyFont="1" applyFill="1" applyAlignment="1" applyProtection="1"/>
    <xf numFmtId="0" fontId="5" fillId="2" borderId="0" xfId="3" applyFill="1" applyAlignment="1" applyProtection="1"/>
    <xf numFmtId="0" fontId="6" fillId="2" borderId="0" xfId="3" applyFont="1" applyFill="1" applyAlignment="1" applyProtection="1"/>
    <xf numFmtId="0" fontId="6" fillId="2" borderId="0" xfId="0" applyFont="1" applyFill="1" applyBorder="1" applyAlignment="1"/>
    <xf numFmtId="0" fontId="6" fillId="2" borderId="0" xfId="0" applyFont="1" applyFill="1" applyAlignment="1">
      <alignment horizontal="left"/>
    </xf>
    <xf numFmtId="0" fontId="6" fillId="0" borderId="0" xfId="0" applyFont="1" applyFill="1" applyAlignment="1">
      <alignment wrapText="1"/>
    </xf>
    <xf numFmtId="0" fontId="6" fillId="2" borderId="0" xfId="0" applyFont="1" applyFill="1" applyAlignment="1">
      <alignment wrapText="1"/>
    </xf>
    <xf numFmtId="0" fontId="12" fillId="2" borderId="0" xfId="0" applyFont="1" applyFill="1" applyAlignment="1"/>
    <xf numFmtId="0" fontId="6" fillId="2" borderId="0" xfId="0" applyFont="1" applyFill="1" applyAlignment="1">
      <alignment horizontal="center"/>
    </xf>
    <xf numFmtId="2" fontId="6" fillId="2" borderId="0" xfId="0" applyNumberFormat="1" applyFont="1" applyFill="1" applyBorder="1" applyAlignment="1">
      <alignment horizontal="center"/>
    </xf>
    <xf numFmtId="164" fontId="6" fillId="2" borderId="0" xfId="0" applyNumberFormat="1" applyFont="1" applyFill="1" applyAlignment="1">
      <alignment horizontal="center"/>
    </xf>
    <xf numFmtId="1" fontId="6" fillId="2" borderId="0" xfId="0" applyNumberFormat="1" applyFont="1" applyFill="1"/>
    <xf numFmtId="2" fontId="6" fillId="2" borderId="0" xfId="0" applyNumberFormat="1" applyFont="1" applyFill="1" applyAlignment="1">
      <alignment horizontal="center"/>
    </xf>
    <xf numFmtId="0" fontId="6" fillId="2" borderId="0" xfId="0" applyFont="1" applyFill="1" applyBorder="1" applyAlignment="1">
      <alignment vertical="center"/>
    </xf>
    <xf numFmtId="165" fontId="6" fillId="2" borderId="0" xfId="0" applyNumberFormat="1" applyFont="1" applyFill="1" applyAlignment="1">
      <alignment horizontal="center"/>
    </xf>
    <xf numFmtId="1" fontId="6" fillId="2" borderId="0" xfId="0" applyNumberFormat="1" applyFont="1" applyFill="1" applyAlignment="1"/>
    <xf numFmtId="0" fontId="6" fillId="2" borderId="0" xfId="0" applyFont="1" applyFill="1" applyBorder="1" applyAlignment="1">
      <alignment horizontal="center"/>
    </xf>
    <xf numFmtId="3" fontId="6" fillId="2" borderId="0" xfId="0" applyNumberFormat="1" applyFont="1" applyFill="1"/>
    <xf numFmtId="1" fontId="6" fillId="2" borderId="0" xfId="0" applyNumberFormat="1" applyFont="1" applyFill="1" applyAlignment="1">
      <alignment horizontal="center"/>
    </xf>
    <xf numFmtId="0" fontId="8" fillId="0" borderId="0" xfId="0" applyFont="1" applyFill="1" applyBorder="1" applyAlignment="1">
      <alignment horizontal="center"/>
    </xf>
    <xf numFmtId="0" fontId="6" fillId="2" borderId="0" xfId="4" applyFont="1" applyFill="1" applyBorder="1" applyAlignment="1">
      <alignment horizontal="left" vertical="center"/>
    </xf>
    <xf numFmtId="169" fontId="6" fillId="2" borderId="0" xfId="0" applyNumberFormat="1" applyFont="1" applyFill="1" applyAlignment="1">
      <alignment horizontal="center"/>
    </xf>
    <xf numFmtId="0" fontId="21"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7" fillId="0" borderId="0" xfId="0" applyFont="1" applyFill="1"/>
    <xf numFmtId="0" fontId="7" fillId="0" borderId="0" xfId="4" applyFont="1" applyFill="1" applyBorder="1" applyAlignment="1">
      <alignment horizontal="left" vertical="center"/>
    </xf>
    <xf numFmtId="165" fontId="7" fillId="0" borderId="0" xfId="0" applyNumberFormat="1" applyFont="1" applyFill="1" applyAlignment="1">
      <alignment horizontal="center"/>
    </xf>
    <xf numFmtId="0" fontId="7" fillId="0" borderId="0" xfId="0" applyFont="1" applyFill="1" applyAlignment="1">
      <alignment horizontal="left"/>
    </xf>
    <xf numFmtId="1" fontId="7" fillId="0" borderId="0" xfId="0" applyNumberFormat="1" applyFont="1" applyFill="1"/>
    <xf numFmtId="0" fontId="7" fillId="0" borderId="0" xfId="0" applyFont="1" applyFill="1" applyBorder="1"/>
    <xf numFmtId="0" fontId="22" fillId="0" borderId="2" xfId="0" applyFont="1" applyFill="1" applyBorder="1" applyAlignment="1">
      <alignment horizontal="center" vertical="center"/>
    </xf>
    <xf numFmtId="0" fontId="23" fillId="0" borderId="2" xfId="4" applyFont="1" applyFill="1" applyBorder="1" applyAlignment="1">
      <alignment horizontal="left" vertical="center"/>
    </xf>
    <xf numFmtId="165" fontId="23" fillId="0" borderId="2" xfId="4" applyNumberFormat="1" applyFont="1" applyFill="1" applyBorder="1" applyAlignment="1">
      <alignment horizontal="center" vertical="center" wrapText="1"/>
    </xf>
    <xf numFmtId="0" fontId="23" fillId="0" borderId="2" xfId="4" applyFont="1" applyFill="1" applyBorder="1" applyAlignment="1">
      <alignment horizontal="left" vertical="center" wrapText="1"/>
    </xf>
    <xf numFmtId="1" fontId="23" fillId="0" borderId="2" xfId="4" applyNumberFormat="1" applyFont="1" applyFill="1" applyBorder="1" applyAlignment="1">
      <alignment horizontal="center" vertical="center" wrapText="1"/>
    </xf>
    <xf numFmtId="0" fontId="7" fillId="0" borderId="2" xfId="0" applyFont="1" applyFill="1" applyBorder="1"/>
    <xf numFmtId="0" fontId="7" fillId="0" borderId="2" xfId="0" applyFont="1" applyFill="1" applyBorder="1" applyAlignment="1">
      <alignment wrapText="1"/>
    </xf>
    <xf numFmtId="0" fontId="7" fillId="0" borderId="0" xfId="0" applyFont="1" applyFill="1" applyAlignment="1">
      <alignment horizontal="center"/>
    </xf>
    <xf numFmtId="0" fontId="7" fillId="0" borderId="0" xfId="0" applyFont="1" applyFill="1" applyAlignment="1"/>
    <xf numFmtId="1" fontId="7" fillId="0" borderId="0" xfId="0" applyNumberFormat="1" applyFont="1" applyFill="1" applyAlignment="1"/>
    <xf numFmtId="0" fontId="7" fillId="0" borderId="0" xfId="0" applyFont="1" applyFill="1" applyBorder="1" applyAlignment="1"/>
    <xf numFmtId="0" fontId="7" fillId="0" borderId="0" xfId="0" applyFont="1" applyFill="1" applyBorder="1" applyAlignment="1">
      <alignment horizontal="left"/>
    </xf>
    <xf numFmtId="164" fontId="7" fillId="0" borderId="0" xfId="0" applyNumberFormat="1" applyFont="1" applyFill="1" applyAlignment="1">
      <alignment horizontal="center"/>
    </xf>
    <xf numFmtId="169" fontId="7" fillId="0" borderId="0" xfId="0" applyNumberFormat="1" applyFont="1" applyFill="1" applyAlignment="1">
      <alignment horizontal="center"/>
    </xf>
    <xf numFmtId="2" fontId="7" fillId="0" borderId="0" xfId="0" applyNumberFormat="1" applyFont="1" applyFill="1" applyAlignment="1">
      <alignment horizontal="center"/>
    </xf>
    <xf numFmtId="166" fontId="7" fillId="0" borderId="0" xfId="0" applyNumberFormat="1" applyFont="1" applyFill="1" applyAlignment="1">
      <alignment horizontal="center"/>
    </xf>
    <xf numFmtId="167" fontId="7" fillId="0" borderId="0" xfId="0" applyNumberFormat="1" applyFont="1" applyFill="1" applyAlignment="1">
      <alignment horizontal="center"/>
    </xf>
    <xf numFmtId="0" fontId="7" fillId="0" borderId="0" xfId="0" applyFont="1"/>
    <xf numFmtId="1" fontId="7" fillId="0" borderId="0" xfId="0" applyNumberFormat="1" applyFont="1" applyFill="1" applyAlignment="1">
      <alignment horizontal="center"/>
    </xf>
    <xf numFmtId="0" fontId="7" fillId="0" borderId="0" xfId="0" applyFont="1" applyFill="1" applyBorder="1" applyAlignment="1">
      <alignment horizontal="left" vertical="center"/>
    </xf>
    <xf numFmtId="2" fontId="7" fillId="0" borderId="0" xfId="0" applyNumberFormat="1" applyFont="1" applyFill="1" applyAlignment="1">
      <alignment horizontal="center" wrapText="1"/>
    </xf>
    <xf numFmtId="0" fontId="7" fillId="0" borderId="0" xfId="3" applyFont="1" applyFill="1" applyAlignment="1" applyProtection="1"/>
    <xf numFmtId="1" fontId="7" fillId="0" borderId="0" xfId="0" applyNumberFormat="1" applyFont="1" applyFill="1" applyAlignment="1">
      <alignment horizontal="center" wrapText="1"/>
    </xf>
    <xf numFmtId="1" fontId="7" fillId="0" borderId="0" xfId="0" applyNumberFormat="1" applyFont="1" applyFill="1" applyAlignment="1">
      <alignment horizontal="left"/>
    </xf>
    <xf numFmtId="0" fontId="7" fillId="0" borderId="0" xfId="0" applyFont="1" applyFill="1" applyBorder="1" applyAlignment="1">
      <alignment vertical="top" wrapText="1"/>
    </xf>
    <xf numFmtId="1" fontId="7" fillId="0" borderId="0" xfId="3" applyNumberFormat="1" applyFont="1" applyFill="1" applyAlignment="1" applyProtection="1"/>
    <xf numFmtId="0" fontId="7" fillId="0" borderId="0" xfId="0" applyFont="1" applyFill="1" applyBorder="1" applyAlignment="1">
      <alignment vertical="center"/>
    </xf>
    <xf numFmtId="168" fontId="7" fillId="0" borderId="0" xfId="0" applyNumberFormat="1" applyFont="1" applyFill="1" applyAlignment="1">
      <alignment horizontal="center"/>
    </xf>
    <xf numFmtId="0" fontId="7" fillId="0" borderId="0" xfId="0" applyFont="1" applyFill="1" applyAlignment="1">
      <alignment wrapText="1"/>
    </xf>
    <xf numFmtId="167" fontId="7" fillId="0" borderId="0" xfId="4"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3" applyFont="1" applyFill="1" applyBorder="1" applyAlignment="1" applyProtection="1">
      <alignment horizontal="left"/>
    </xf>
    <xf numFmtId="166" fontId="7" fillId="0" borderId="0" xfId="0" applyNumberFormat="1" applyFont="1" applyFill="1" applyAlignment="1">
      <alignment horizontal="center" wrapText="1"/>
    </xf>
    <xf numFmtId="0" fontId="26" fillId="0" borderId="0" xfId="0" applyFont="1" applyFill="1"/>
    <xf numFmtId="0" fontId="27" fillId="0" borderId="0" xfId="0" applyFont="1"/>
    <xf numFmtId="164" fontId="7" fillId="0" borderId="1" xfId="0" applyNumberFormat="1" applyFont="1" applyFill="1" applyBorder="1" applyAlignment="1">
      <alignment horizontal="center" vertical="center"/>
    </xf>
    <xf numFmtId="0" fontId="8" fillId="0" borderId="0" xfId="0" applyFont="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1" xfId="3" applyFont="1" applyFill="1" applyBorder="1" applyAlignment="1" applyProtection="1">
      <alignment vertical="center"/>
    </xf>
    <xf numFmtId="0" fontId="8" fillId="0" borderId="1" xfId="0" quotePrefix="1"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Border="1" applyAlignment="1">
      <alignment horizontal="center" vertical="center"/>
    </xf>
    <xf numFmtId="0" fontId="8" fillId="0" borderId="1" xfId="0" quotePrefix="1" applyFont="1" applyFill="1" applyBorder="1" applyAlignment="1">
      <alignment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7" fontId="7" fillId="0" borderId="1" xfId="0" applyNumberFormat="1" applyFont="1" applyFill="1" applyBorder="1" applyAlignment="1">
      <alignment horizontal="center" vertical="center"/>
    </xf>
    <xf numFmtId="0" fontId="8" fillId="0" borderId="1" xfId="0" applyFont="1" applyBorder="1" applyAlignment="1">
      <alignment horizontal="left" vertical="center"/>
    </xf>
    <xf numFmtId="0" fontId="28" fillId="0" borderId="1" xfId="0" quotePrefix="1" applyFont="1" applyFill="1" applyBorder="1" applyAlignment="1">
      <alignment vertical="center"/>
    </xf>
    <xf numFmtId="0" fontId="28" fillId="0" borderId="1" xfId="0" applyFont="1" applyFill="1" applyBorder="1" applyAlignment="1">
      <alignment vertical="center"/>
    </xf>
    <xf numFmtId="0" fontId="28" fillId="0" borderId="0" xfId="0" applyFont="1" applyAlignment="1">
      <alignment vertical="center"/>
    </xf>
    <xf numFmtId="0" fontId="28" fillId="0" borderId="0" xfId="0" applyFont="1" applyFill="1" applyAlignment="1">
      <alignment vertical="center"/>
    </xf>
    <xf numFmtId="0" fontId="29" fillId="0" borderId="0" xfId="0" applyFont="1"/>
    <xf numFmtId="0" fontId="30" fillId="0" borderId="1" xfId="0" applyFont="1" applyBorder="1"/>
    <xf numFmtId="0" fontId="0" fillId="0" borderId="0" xfId="0" applyAlignment="1">
      <alignment vertical="center"/>
    </xf>
    <xf numFmtId="0" fontId="31" fillId="0" borderId="0" xfId="0" applyFont="1" applyAlignment="1">
      <alignment vertical="center"/>
    </xf>
    <xf numFmtId="0" fontId="2" fillId="0" borderId="0" xfId="0" applyFont="1" applyAlignment="1">
      <alignment vertical="center"/>
    </xf>
  </cellXfs>
  <cellStyles count="9">
    <cellStyle name="Hyperlink" xfId="3" builtinId="8"/>
    <cellStyle name="Normal" xfId="0" builtinId="0"/>
    <cellStyle name="Normal 2" xfId="6"/>
    <cellStyle name="Normal 3" xfId="4"/>
    <cellStyle name="Normal 4" xfId="5"/>
    <cellStyle name="Normal 4 2" xfId="7"/>
    <cellStyle name="Normal 5" xfId="8"/>
    <cellStyle name="Normal_13Dec13PermFS" xfId="2"/>
    <cellStyle name="Normal_18Nov13SolFS" xfId="1"/>
  </cellStyles>
  <dxfs count="4">
    <dxf>
      <fill>
        <patternFill>
          <bgColor theme="4" tint="0.59996337778862885"/>
        </patternFill>
      </fill>
    </dxf>
    <dxf>
      <fill>
        <patternFill>
          <bgColor theme="4" tint="0.59996337778862885"/>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245110</xdr:colOff>
      <xdr:row>34</xdr:row>
      <xdr:rowOff>36195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0"/>
          <a:ext cx="5731510" cy="5560695"/>
        </a:xfrm>
        <a:prstGeom prst="rect">
          <a:avLst/>
        </a:prstGeom>
        <a:noFill/>
        <a:ln>
          <a:noFill/>
        </a:ln>
      </xdr:spPr>
    </xdr:pic>
    <xdr:clientData/>
  </xdr:twoCellAnchor>
  <xdr:twoCellAnchor>
    <xdr:from>
      <xdr:col>0</xdr:col>
      <xdr:colOff>0</xdr:colOff>
      <xdr:row>37</xdr:row>
      <xdr:rowOff>0</xdr:rowOff>
    </xdr:from>
    <xdr:to>
      <xdr:col>9</xdr:col>
      <xdr:colOff>247650</xdr:colOff>
      <xdr:row>60</xdr:row>
      <xdr:rowOff>142875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48500"/>
          <a:ext cx="57340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xdr:colOff>
      <xdr:row>5</xdr:row>
      <xdr:rowOff>0</xdr:rowOff>
    </xdr:from>
    <xdr:to>
      <xdr:col>25</xdr:col>
      <xdr:colOff>0</xdr:colOff>
      <xdr:row>32</xdr:row>
      <xdr:rowOff>38100</xdr:rowOff>
    </xdr:to>
    <xdr:pic>
      <xdr:nvPicPr>
        <xdr:cNvPr id="10"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952500"/>
          <a:ext cx="9134475" cy="518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542925</xdr:colOff>
      <xdr:row>37</xdr:row>
      <xdr:rowOff>76200</xdr:rowOff>
    </xdr:from>
    <xdr:to>
      <xdr:col>24</xdr:col>
      <xdr:colOff>523875</xdr:colOff>
      <xdr:row>68</xdr:row>
      <xdr:rowOff>47625</xdr:rowOff>
    </xdr:to>
    <xdr:pic>
      <xdr:nvPicPr>
        <xdr:cNvPr id="11"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29325" y="7124700"/>
          <a:ext cx="912495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70</xdr:row>
      <xdr:rowOff>9525</xdr:rowOff>
    </xdr:from>
    <xdr:to>
      <xdr:col>22</xdr:col>
      <xdr:colOff>581025</xdr:colOff>
      <xdr:row>99</xdr:row>
      <xdr:rowOff>19050</xdr:rowOff>
    </xdr:to>
    <xdr:pic>
      <xdr:nvPicPr>
        <xdr:cNvPr id="12" name="Picture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344525"/>
          <a:ext cx="7896225" cy="553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600075</xdr:colOff>
      <xdr:row>101</xdr:row>
      <xdr:rowOff>57150</xdr:rowOff>
    </xdr:from>
    <xdr:to>
      <xdr:col>25</xdr:col>
      <xdr:colOff>161925</xdr:colOff>
      <xdr:row>130</xdr:row>
      <xdr:rowOff>104775</xdr:rowOff>
    </xdr:to>
    <xdr:pic>
      <xdr:nvPicPr>
        <xdr:cNvPr id="13" name="Picture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86475" y="19297650"/>
          <a:ext cx="9315450" cy="557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571500</xdr:colOff>
      <xdr:row>133</xdr:row>
      <xdr:rowOff>28575</xdr:rowOff>
    </xdr:from>
    <xdr:to>
      <xdr:col>24</xdr:col>
      <xdr:colOff>295275</xdr:colOff>
      <xdr:row>162</xdr:row>
      <xdr:rowOff>133350</xdr:rowOff>
    </xdr:to>
    <xdr:pic>
      <xdr:nvPicPr>
        <xdr:cNvPr id="14"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57900" y="25365075"/>
          <a:ext cx="8867775" cy="562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590550</xdr:colOff>
      <xdr:row>165</xdr:row>
      <xdr:rowOff>9525</xdr:rowOff>
    </xdr:from>
    <xdr:to>
      <xdr:col>22</xdr:col>
      <xdr:colOff>76200</xdr:colOff>
      <xdr:row>195</xdr:row>
      <xdr:rowOff>76200</xdr:rowOff>
    </xdr:to>
    <xdr:pic>
      <xdr:nvPicPr>
        <xdr:cNvPr id="15" name="Picture 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76950" y="31442025"/>
          <a:ext cx="7410450" cy="578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fda.gov/ohrms/dockets/ac/03/briefing/3976B1_02_G-FDA-Tab7-Part%201.pdf%20(Accessed%20June%202013)" TargetMode="External"/><Relationship Id="rId18" Type="http://schemas.openxmlformats.org/officeDocument/2006/relationships/hyperlink" Target="http://www.accessdata.fda.gov/drugsatfda_docs/label/2013/204042s000lbl.pdf%20(Accessed%20June%202013)" TargetMode="External"/><Relationship Id="rId26" Type="http://schemas.openxmlformats.org/officeDocument/2006/relationships/hyperlink" Target="http://www.accessdata.fda.gov/drugsatfda_docs/label/2013/022406s004lbl.pdf%20(Accessed%20June%202013)" TargetMode="External"/><Relationship Id="rId39" Type="http://schemas.openxmlformats.org/officeDocument/2006/relationships/hyperlink" Target="http://www.ema.europa.eu/docs/en_GB/document_library/EPAR_-_Public_assessment_report/human/001198/WC500107577.pdf%20(Accessed%20June%202013)" TargetMode="External"/><Relationship Id="rId21" Type="http://schemas.openxmlformats.org/officeDocument/2006/relationships/hyperlink" Target="http://www.pfizer.ca/en/our_products/products/monograph/143%20(Accessed%20June%202013)" TargetMode="External"/><Relationship Id="rId34" Type="http://schemas.openxmlformats.org/officeDocument/2006/relationships/hyperlink" Target="http://www.accessdata.fda.gov/drugsatfda_docs/label/2013/021337s041lbl.pdf%20(Accessed%20June%202013)" TargetMode="External"/><Relationship Id="rId42" Type="http://schemas.openxmlformats.org/officeDocument/2006/relationships/hyperlink" Target="http://www.ema.europa.eu/docs/en_GB/document_library/Application_withdrawal_assessment_report/2010/01/WC500066946.pdf%20(Accessed%20June%202013)" TargetMode="External"/><Relationship Id="rId47" Type="http://schemas.openxmlformats.org/officeDocument/2006/relationships/hyperlink" Target="http://www.orionpharma.es/OrionPharmaES_Global/Archivos/MOGRAFIA_SIMDAX.pdf%20(Accessed%20June%202013)" TargetMode="External"/><Relationship Id="rId50" Type="http://schemas.openxmlformats.org/officeDocument/2006/relationships/hyperlink" Target="http://www.ema.europa.eu/docs/en_GB/document_library/EPAR_-_Scientific_Discussion/human/000435/WC500046721.pdf%20(Accessed%20June%202013)" TargetMode="External"/><Relationship Id="rId55" Type="http://schemas.openxmlformats.org/officeDocument/2006/relationships/hyperlink" Target="http://www.accessdata.fda.gov/drugsatfda_docs/label/2012/020766s029lbl.pdf%20(Accessed%20June%202013)" TargetMode="External"/><Relationship Id="rId63" Type="http://schemas.openxmlformats.org/officeDocument/2006/relationships/hyperlink" Target="http://www.accessdata.fda.gov/drugsatfda_docs/nda/2008/021911s000_EA.pdf%20(Accessed%20June%202013)" TargetMode="External"/><Relationship Id="rId68" Type="http://schemas.openxmlformats.org/officeDocument/2006/relationships/hyperlink" Target="http://www.accessdata.fda.gov/drugsatfda_docs/label/2012/020771s028lbl.pdf%20(Accessed%20June%202013)" TargetMode="External"/><Relationship Id="rId76" Type="http://schemas.openxmlformats.org/officeDocument/2006/relationships/hyperlink" Target="http://www.accessdata.fda.gov/drugsatfda_docs/label/1999/21036lbl.pdf%20(Accessed%20June%202013)" TargetMode="External"/><Relationship Id="rId7" Type="http://schemas.openxmlformats.org/officeDocument/2006/relationships/hyperlink" Target="http://www.sigmaaldrich.com/etc/medialib/docs/Sigma/Product_Information_Sheet/c6628pis.Par.0001.File.tmp/c6628pis.pdf%20(Accessed%20June%202013)" TargetMode="External"/><Relationship Id="rId71" Type="http://schemas.openxmlformats.org/officeDocument/2006/relationships/hyperlink" Target="http://www.accessdata.fda.gov/drugsatfda_docs/label/2011/021400s013lbl.pdf%20(Accessed%20June%202013)" TargetMode="External"/><Relationship Id="rId2" Type="http://schemas.openxmlformats.org/officeDocument/2006/relationships/hyperlink" Target="http://www.accessdata.fda.gov/drugsatfda_docs/nda/2011/202258orig1s000clinpharmr.pdf" TargetMode="External"/><Relationship Id="rId16" Type="http://schemas.openxmlformats.org/officeDocument/2006/relationships/hyperlink" Target="http://www.accessdata.fda.gov/drugsatfda_docs/label/2011/020864s011s016s017s018s019,020865s012s016s018s020s021lbl.pdf%20(Accessed%20June%202013)" TargetMode="External"/><Relationship Id="rId29" Type="http://schemas.openxmlformats.org/officeDocument/2006/relationships/hyperlink" Target="http://www.schering-plough.ca/assets/en/pdf/products/TEMODAL-PM_E.pdf%20(Accessed%20June%202013)" TargetMode="External"/><Relationship Id="rId11" Type="http://schemas.openxmlformats.org/officeDocument/2006/relationships/hyperlink" Target="http://www.accessdata.fda.gov/drugsatfda_docs/nda/2008/022253s000_022254s000_ChemR.pdf%20(Accessed%20June%202013)" TargetMode="External"/><Relationship Id="rId24" Type="http://schemas.openxmlformats.org/officeDocument/2006/relationships/hyperlink" Target="http://www.accessdata.fda.gov/drugsatfda_docs/anda/98/74928ap_appltr_prntlbl_chemr.pdf%20(Accessed%20June%202013)" TargetMode="External"/><Relationship Id="rId32" Type="http://schemas.openxmlformats.org/officeDocument/2006/relationships/hyperlink" Target="http://www.accessdata.fda.gov/drugsatfda_docs/label/2012/020768s019s021,021231s010s011lbl.pdf%20(Accessed%20June%202013)" TargetMode="External"/><Relationship Id="rId37" Type="http://schemas.openxmlformats.org/officeDocument/2006/relationships/hyperlink" Target="http://www.accessdata.fda.gov/drugsatfda_docs/label/2011/021894s004lbl.pdf%20(Accessed%20June%202013)" TargetMode="External"/><Relationship Id="rId40" Type="http://schemas.openxmlformats.org/officeDocument/2006/relationships/hyperlink" Target="http://www.ema.europa.eu/docs/en_GB/document_library/EPAR__Scientific_Discussion/human/000472/WC500052062.pdf%20(Accessed%20June%202013)" TargetMode="External"/><Relationship Id="rId45" Type="http://schemas.openxmlformats.org/officeDocument/2006/relationships/hyperlink" Target="http://www.accessdata.fda.gov/drugsatfda_docs/label/2009/021880s006s016s017lbl.pdf%20(Accessed%20June%202013)" TargetMode="External"/><Relationship Id="rId53" Type="http://schemas.openxmlformats.org/officeDocument/2006/relationships/hyperlink" Target="http://www.gsk.com.au/resources.ashx/prescriptionmedicinesproductschilddataproinfo/1592/FileName/6202B57DE3B8BD676581EE8A076127FE/PI_Naramig.pdf%20(Accessed%20June%202013)" TargetMode="External"/><Relationship Id="rId58" Type="http://schemas.openxmlformats.org/officeDocument/2006/relationships/hyperlink" Target="http://www.accessdata.fda.gov/drugsatfda_docs/nda/2007/022047Orig1s000ChemR.pdf" TargetMode="External"/><Relationship Id="rId66" Type="http://schemas.openxmlformats.org/officeDocument/2006/relationships/hyperlink" Target="http://www.accessdata.fda.gov/drugsatfda_docs/label/2013/021518s015lbl.pdf%20(Accessed%20June%202013)" TargetMode="External"/><Relationship Id="rId74" Type="http://schemas.openxmlformats.org/officeDocument/2006/relationships/hyperlink" Target="http://www.accessdata.fda.gov/drugsatfda_docs/nda/2011/022567Orig1s000ClinPharmR.pdf%20(Accessed%20June%202013)" TargetMode="External"/><Relationship Id="rId5" Type="http://schemas.openxmlformats.org/officeDocument/2006/relationships/hyperlink" Target="http://www.accessdata.fda.gov/drugsatfda_docs/label/2012/021567s028lbl.pdf%20(Accessed%20June%202013)" TargetMode="External"/><Relationship Id="rId15" Type="http://schemas.openxmlformats.org/officeDocument/2006/relationships/hyperlink" Target="http://www.accessdata.fda.gov/drugsatfda_docs/label/2013/022345s007lbl.pdf%20(Accessed%20June%202013)" TargetMode="External"/><Relationship Id="rId23" Type="http://schemas.openxmlformats.org/officeDocument/2006/relationships/hyperlink" Target="http://www.accessdata.fda.gov/drugsatfda_docs/label/2009/077463s000lbl.pdf%20(Accessed%20June%202013)" TargetMode="External"/><Relationship Id="rId28" Type="http://schemas.openxmlformats.org/officeDocument/2006/relationships/hyperlink" Target="http://www.accessdata.fda.gov/drugsatfda_docs/label/2013/022350s011lbl.pdf%20(Accessed%20June%202013)" TargetMode="External"/><Relationship Id="rId36" Type="http://schemas.openxmlformats.org/officeDocument/2006/relationships/hyperlink" Target="http://www.accessdata.fda.gov/drugsatfda_docs/label/2012/021445s033lbl.pdf%20(Accessed%20June%202013)" TargetMode="External"/><Relationship Id="rId49" Type="http://schemas.openxmlformats.org/officeDocument/2006/relationships/hyperlink" Target="http://www.accessdata.fda.gov/drugsatfda_docs/nda/2005/021627s000_namenda_clinpharmr.pdf%20(Accessed%20June%202013)" TargetMode="External"/><Relationship Id="rId57" Type="http://schemas.openxmlformats.org/officeDocument/2006/relationships/hyperlink" Target="http://www.accessdata.fda.gov/drugsatfda_docs/label/2008/050545s053lbl.pdf%20(Accessed%20June%202013)" TargetMode="External"/><Relationship Id="rId61" Type="http://schemas.openxmlformats.org/officeDocument/2006/relationships/hyperlink" Target="http://www.accessdata.fda.gov/drugsatfda_docs/label/2009/020599s013lbl.pdf%20(Accessed%20June%202013)" TargetMode="External"/><Relationship Id="rId10" Type="http://schemas.openxmlformats.org/officeDocument/2006/relationships/hyperlink" Target="http://www.accessdata.fda.gov/drugsatfda_docs/label/2007/021158s007lbl.pdf%20(Accessed%20June%202013)" TargetMode="External"/><Relationship Id="rId19" Type="http://schemas.openxmlformats.org/officeDocument/2006/relationships/hyperlink" Target="http://www.accessdata.fda.gov/drugsatfda_docs/label/2012/022291s008lbl.pdf%20(Accessed%20June%202013)" TargetMode="External"/><Relationship Id="rId31" Type="http://schemas.openxmlformats.org/officeDocument/2006/relationships/hyperlink" Target="http://www.accessdata.fda.gov/drugsatfda_docs/label/2012/020471s017lbl.pdf%20(Accessed%20June%202013)" TargetMode="External"/><Relationship Id="rId44" Type="http://schemas.openxmlformats.org/officeDocument/2006/relationships/hyperlink" Target="http://www.accessdata.fda.gov/drugsatfda_docs/label/2012/020241s050,020764s043,022251s013lbl.pdf%20(Accessed%20June%202013)" TargetMode="External"/><Relationship Id="rId52" Type="http://schemas.openxmlformats.org/officeDocument/2006/relationships/hyperlink" Target="http://www.accessdata.fda.gov/drugsatfda_docs/label/2005/018024s040lbl.pdf%20(Accessed%20June%202013)" TargetMode="External"/><Relationship Id="rId60" Type="http://schemas.openxmlformats.org/officeDocument/2006/relationships/hyperlink" Target="http://www.accessdata.fda.gov/drugsatfda_docs/label/2013/202022s005lbl.pdf%20(Accessed%20June%202013)" TargetMode="External"/><Relationship Id="rId65" Type="http://schemas.openxmlformats.org/officeDocument/2006/relationships/hyperlink" Target="http://www.accessdata.fda.gov/drugsatfda_docs/label/2013/021995s027lbl.pdf%20(Accessed%20June%202013)" TargetMode="External"/><Relationship Id="rId73" Type="http://schemas.openxmlformats.org/officeDocument/2006/relationships/hyperlink" Target="http://www.aspenpharma.com.au/product_info/pi/PI_Vecure.pdf%20(Accessed%20June%202013)" TargetMode="External"/><Relationship Id="rId78" Type="http://schemas.openxmlformats.org/officeDocument/2006/relationships/printerSettings" Target="../printerSettings/printerSettings2.bin"/><Relationship Id="rId4" Type="http://schemas.openxmlformats.org/officeDocument/2006/relationships/hyperlink" Target="http://www.fda.gov/downloads/Drugs/DevelopmentApprovalProcess/DevelopmentResources/ucm072485.pdf%20(Accessed%20June%202013)" TargetMode="External"/><Relationship Id="rId9" Type="http://schemas.openxmlformats.org/officeDocument/2006/relationships/hyperlink" Target="http://www.janssen.com.au/files/Products/Reminyl_PI.pdf%20(Accessed%20June%202013)" TargetMode="External"/><Relationship Id="rId14" Type="http://schemas.openxmlformats.org/officeDocument/2006/relationships/hyperlink" Target="http://www.accessdata.fda.gov/drugsatfda_docs/label/2013/202570s004lbl.pdf%20(Accessed%20June%202013)" TargetMode="External"/><Relationship Id="rId22" Type="http://schemas.openxmlformats.org/officeDocument/2006/relationships/hyperlink" Target="http://www.accessdata.fda.gov/drugsatfda_docs/label/2003/20191slr018_alomide_lbl.pdf%20(Accessed%20June%202013)" TargetMode="External"/><Relationship Id="rId27" Type="http://schemas.openxmlformats.org/officeDocument/2006/relationships/hyperlink" Target="http://www.accessdata.fda.gov/drugsatfda_docs/label/2006/020823s016,021025s008lbl.pdf%20(Accessed%20June%202013)" TargetMode="External"/><Relationship Id="rId30" Type="http://schemas.openxmlformats.org/officeDocument/2006/relationships/hyperlink" Target="http://www.accessdata.fda.gov/drugsatfda_docs/label/2013/020859s013lbl.pdf%20(Accessed%20June%202013)" TargetMode="External"/><Relationship Id="rId35" Type="http://schemas.openxmlformats.org/officeDocument/2006/relationships/hyperlink" Target="http://www.accessdata.fda.gov/drugsatfda_docs/label/2013/021232s010lbl.pdf%20(Accessed%20June%202013)" TargetMode="External"/><Relationship Id="rId43" Type="http://schemas.openxmlformats.org/officeDocument/2006/relationships/hyperlink" Target="http://www.accessdata.fda.gov/drugsatfda_docs/label/2003/018936s064lbl.pdf%20(Accessed%20June%202013)" TargetMode="External"/><Relationship Id="rId48" Type="http://schemas.openxmlformats.org/officeDocument/2006/relationships/hyperlink" Target="http://www.accessdata.fda.gov/drugsatfda_docs/label/2012/022529lbl.pdf%20(Accessed%20June%202013)" TargetMode="External"/><Relationship Id="rId56" Type="http://schemas.openxmlformats.org/officeDocument/2006/relationships/hyperlink" Target="http://www.roche-australia.com/fmfiles/re7229005/downloads/anti-virals/tamiflu-pi.pdf%20(Accessed%20June%202013)" TargetMode="External"/><Relationship Id="rId64" Type="http://schemas.openxmlformats.org/officeDocument/2006/relationships/hyperlink" Target="http://www.accessdata.fda.gov/drugsatfda_docs/label/2012/202192s001lbl.pdf%20(Accessed%20June%202013)" TargetMode="External"/><Relationship Id="rId69" Type="http://schemas.openxmlformats.org/officeDocument/2006/relationships/hyperlink" Target="http://www.accessdata.fda.gov/drugsatfda_docs/label/2011/021595s007lbl.pdf%20(Accessed%20June%202013)" TargetMode="External"/><Relationship Id="rId77" Type="http://schemas.openxmlformats.org/officeDocument/2006/relationships/hyperlink" Target="http://www.accessdata.fda.gov/drugsatfda_docs/label/2012/020789s012lbl.pdf%20(Accessed%20June%202013)" TargetMode="External"/><Relationship Id="rId8" Type="http://schemas.openxmlformats.org/officeDocument/2006/relationships/hyperlink" Target="http://www.fda.gov/downloads/AdvisoryCommittees/CommitteesMeetingMaterials/Drugs/Anti-InfectiveDrugsAdvisoryCommittee/UCM249354.pdf%20(Accessed%20June%202013)" TargetMode="External"/><Relationship Id="rId51" Type="http://schemas.openxmlformats.org/officeDocument/2006/relationships/hyperlink" Target="http://www.accessdata.fda.gov/drugsatfda_docs/label/2013/022256s016lbl.pdf%20(Accessed%20June%202013)" TargetMode="External"/><Relationship Id="rId72" Type="http://schemas.openxmlformats.org/officeDocument/2006/relationships/hyperlink" Target="http://www.accessdata.fda.gov/drugsatfda_docs/label/2013/021928s030lbl.pdf%20(Accessed%20June%202013)" TargetMode="External"/><Relationship Id="rId3" Type="http://schemas.openxmlformats.org/officeDocument/2006/relationships/hyperlink" Target="http://www.accessdata.fda.gov/drugsatfda_docs/nda/2012/203415Orig1s000ClinPharmR.pdf%20(Accessed%20June%202013)" TargetMode="External"/><Relationship Id="rId12" Type="http://schemas.openxmlformats.org/officeDocument/2006/relationships/hyperlink" Target="http://www.rochecanada.com/gear/glossary/servlet/staticfilesServlet?type=data&amp;communityId=re753001&amp;id=static/attachedfile/re7300002/re77300002/AttachedFile_07590.pdf%20(Accessed%20June%202013)" TargetMode="External"/><Relationship Id="rId17" Type="http://schemas.openxmlformats.org/officeDocument/2006/relationships/hyperlink" Target="http://www.accessdata.fda.gov/drugsatfda_docs/label/2011/020497s006lbl.pdf%20(Accessed%20June%202013)" TargetMode="External"/><Relationship Id="rId25" Type="http://schemas.openxmlformats.org/officeDocument/2006/relationships/hyperlink" Target="http://www.accessdata.fda.gov/drugsatfda_docs/label/2013/020592s063,021086s041lbl.pdf%20(Accessed%20June%202013)" TargetMode="External"/><Relationship Id="rId33" Type="http://schemas.openxmlformats.org/officeDocument/2006/relationships/hyperlink" Target="http://www.accessdata.fda.gov/drugsatfda_docs/label/2011/021073s043s044lbl.pdf%20(Accessed%20June%202013)" TargetMode="External"/><Relationship Id="rId38" Type="http://schemas.openxmlformats.org/officeDocument/2006/relationships/hyperlink" Target="http://www.accessdata.fda.gov/drugsatfda_docs/label/2012/018240s032lbl.pdf%20(accessed%20June%202013)" TargetMode="External"/><Relationship Id="rId46" Type="http://schemas.openxmlformats.org/officeDocument/2006/relationships/hyperlink" Target="http://www.ucb.com/_up/ucb_com_products/documents/Keppra%20tabs%20and%20oral%20sol%20April%202009.pdf%20(Accessed%20June%202013)" TargetMode="External"/><Relationship Id="rId59" Type="http://schemas.openxmlformats.org/officeDocument/2006/relationships/hyperlink" Target="http://www.ema.europa.eu/docs/en_GB/document_library/Application_withdrawal_assessment_report/2010/01/WC500064663.pdf" TargetMode="External"/><Relationship Id="rId67" Type="http://schemas.openxmlformats.org/officeDocument/2006/relationships/hyperlink" Target="http://www1.astrazeneca-us.com/pi/brilinta.pdf%20(Accessed%20June%202013)" TargetMode="External"/><Relationship Id="rId20" Type="http://schemas.openxmlformats.org/officeDocument/2006/relationships/hyperlink" Target="http://www.janssen.com.au/files/Products/Intelence_PI.pdf%20(Accessed%20June%202013)" TargetMode="External"/><Relationship Id="rId41" Type="http://schemas.openxmlformats.org/officeDocument/2006/relationships/hyperlink" Target="http://www.novartis.com.au/DownloadFile.aspx?t=p&amp;f=exj.pdf&amp;dateid%20(Accessed%20June%202013)" TargetMode="External"/><Relationship Id="rId54" Type="http://schemas.openxmlformats.org/officeDocument/2006/relationships/hyperlink" Target="http://www.accessdata.fda.gov/drugsatfda_docs/label/2010/021545s013lbl.pdf%20(Accessed%20June%202013)" TargetMode="External"/><Relationship Id="rId62" Type="http://schemas.openxmlformats.org/officeDocument/2006/relationships/hyperlink" Target="http://www.accessdata.fda.gov/drugsatfda_docs/label/2008/020658s018s020s021lbl.pdf%20(Accessed%20June%202013)" TargetMode="External"/><Relationship Id="rId70" Type="http://schemas.openxmlformats.org/officeDocument/2006/relationships/hyperlink" Target="http://www.fda.gov/downloads/Drugs/DevelopmentApprovalProcess/DevelopmentResources/ucm072850.pdf%20(Accessed%20June%202013)" TargetMode="External"/><Relationship Id="rId75" Type="http://schemas.openxmlformats.org/officeDocument/2006/relationships/hyperlink" Target="http://www.usp.org/usp-nf/pending-monographs%20(Accessed%20June%202013)" TargetMode="External"/><Relationship Id="rId1" Type="http://schemas.openxmlformats.org/officeDocument/2006/relationships/hyperlink" Target="http://www.accessdata.fda.gov/drugsatfda_docs/label/2013/204026lbl.pdf%20(Accessed%20June%202013)" TargetMode="External"/><Relationship Id="rId6" Type="http://schemas.openxmlformats.org/officeDocument/2006/relationships/hyperlink" Target="http://www.sigmaaldrich.com/etc/medialib/docs/Sigma/Product_Information_Sheet/a7926pis.Par.0001.File.tmp/a7926pis.pdf%20(Accessed%20June%20201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crossbarriers.eu/uploads/media/FCT02-I-0305_BCS.pdf" TargetMode="External"/><Relationship Id="rId13" Type="http://schemas.openxmlformats.org/officeDocument/2006/relationships/hyperlink" Target="http://www.accessdata.fda.gov/drugsatfda_docs/label/2012/021567s028lbl.pdf" TargetMode="External"/><Relationship Id="rId18" Type="http://schemas.openxmlformats.org/officeDocument/2006/relationships/hyperlink" Target="http://www.novartis.ca/asknovartispharma" TargetMode="External"/><Relationship Id="rId26" Type="http://schemas.openxmlformats.org/officeDocument/2006/relationships/hyperlink" Target="http://www.accessdata.fda.gov/drugsatfda_docs/label/2013/020859s013lbl.pdf" TargetMode="External"/><Relationship Id="rId3" Type="http://schemas.openxmlformats.org/officeDocument/2006/relationships/hyperlink" Target="http://www.accessdata.fda.gov/drugsatfda_docs/nda/2011/202570Orig1s000ClinPharmR.pdf" TargetMode="External"/><Relationship Id="rId21" Type="http://schemas.openxmlformats.org/officeDocument/2006/relationships/hyperlink" Target="http://www.roche-australia.com/fmfiles/re7229005/downloads/anti-virals/tamiflu-pi.pdf" TargetMode="External"/><Relationship Id="rId34" Type="http://schemas.openxmlformats.org/officeDocument/2006/relationships/hyperlink" Target="http://www.accessdata.fda.gov/drugsatfda_docs/nda/2011/202570Orig1s000ClinPharmR.pdf" TargetMode="External"/><Relationship Id="rId7" Type="http://schemas.openxmlformats.org/officeDocument/2006/relationships/hyperlink" Target="http://www.accessdata.fda.gov/drugsatfda_docs/nda/2004/21-688.pdf_Sensipar_BioPharmr.pdf" TargetMode="External"/><Relationship Id="rId12" Type="http://schemas.openxmlformats.org/officeDocument/2006/relationships/hyperlink" Target="http://www.accessdata.fda.gov/drugsatfda_docs/nda/2011/202192Orig1s000ClinPharmR.pdf" TargetMode="External"/><Relationship Id="rId17" Type="http://schemas.openxmlformats.org/officeDocument/2006/relationships/hyperlink" Target="http://www.ema.europa.eu/docs/en_GB/document_library/EPAR_-_Public_assessment_report/human/001114/WC500053735.pdf" TargetMode="External"/><Relationship Id="rId25" Type="http://schemas.openxmlformats.org/officeDocument/2006/relationships/hyperlink" Target="http://www.accessdata.fda.gov/drugsatfda_docs/label/2008/020658s018s020s021lbl.pdf" TargetMode="External"/><Relationship Id="rId33" Type="http://schemas.openxmlformats.org/officeDocument/2006/relationships/hyperlink" Target="http://www.accessdata.fda.gov/drugsatfda_docs/nda/2011/022383Orig1s000ClinPharmR.pdf" TargetMode="External"/><Relationship Id="rId2" Type="http://schemas.openxmlformats.org/officeDocument/2006/relationships/hyperlink" Target="http://www.accessdata.fda.gov/drugsatfda_docs/nda/2011/202570Orig1s000ClinPharmR.pdf" TargetMode="External"/><Relationship Id="rId16" Type="http://schemas.openxmlformats.org/officeDocument/2006/relationships/hyperlink" Target="http://www.medicines.org.au/files/swpavilt.pdf" TargetMode="External"/><Relationship Id="rId20" Type="http://schemas.openxmlformats.org/officeDocument/2006/relationships/hyperlink" Target="http://www.accessdata.fda.gov/drugsatfda_docs/label/2013/020592s063,021086s041lbl.pdf" TargetMode="External"/><Relationship Id="rId29" Type="http://schemas.openxmlformats.org/officeDocument/2006/relationships/hyperlink" Target="http://www.accessdata.fda.gov/drugsatfda_docs/nda/2004/21-688.pdf_Sensipar_BioPharmr.pdf" TargetMode="External"/><Relationship Id="rId1" Type="http://schemas.openxmlformats.org/officeDocument/2006/relationships/hyperlink" Target="http://www.accessdata.fda.gov/drugsatfda_docs/label/2012/021567s028lbl.pdf" TargetMode="External"/><Relationship Id="rId6" Type="http://schemas.openxmlformats.org/officeDocument/2006/relationships/hyperlink" Target="http://www.accessdata.fda.gov/drugsatfda_docs/label/2013/203415s001lbl.pdf" TargetMode="External"/><Relationship Id="rId11" Type="http://schemas.openxmlformats.org/officeDocument/2006/relationships/hyperlink" Target="http://www.accessdata.fda.gov/drugsatfda_docs/nda/2011/202022Orig1s000ClinPharmR.pdf" TargetMode="External"/><Relationship Id="rId24" Type="http://schemas.openxmlformats.org/officeDocument/2006/relationships/hyperlink" Target="http://www.accessdata.fda.gov/drugsatfda_docs/label/2006/020823s016,021025s008lbl.pdf" TargetMode="External"/><Relationship Id="rId32" Type="http://schemas.openxmlformats.org/officeDocument/2006/relationships/hyperlink" Target="http://www.accessdata.fda.gov/drugsatfda_docs/nda/2011/202192Orig1s000ClinPharmR.pdf" TargetMode="External"/><Relationship Id="rId37" Type="http://schemas.openxmlformats.org/officeDocument/2006/relationships/comments" Target="../comments1.xml"/><Relationship Id="rId5" Type="http://schemas.openxmlformats.org/officeDocument/2006/relationships/hyperlink" Target="http://www.accessdata.fda.gov/drugsatfda_docs/label/2013/202570s004lbl.pdf" TargetMode="External"/><Relationship Id="rId15" Type="http://schemas.openxmlformats.org/officeDocument/2006/relationships/hyperlink" Target="http://www.accessdata.fda.gov/drugsatfda_docs/label/2007/021158s007lbl.pdf" TargetMode="External"/><Relationship Id="rId23" Type="http://schemas.openxmlformats.org/officeDocument/2006/relationships/hyperlink" Target="http://www.accessdata.fda.gov/drugsatfda_docs/label/2013/022406s004lbl.pdf" TargetMode="External"/><Relationship Id="rId28" Type="http://schemas.openxmlformats.org/officeDocument/2006/relationships/hyperlink" Target="http://www.accessdata.fda.gov/drugsatfda_docs/nda/2011/022383Orig1s000ClinPharmR.pdf" TargetMode="External"/><Relationship Id="rId36" Type="http://schemas.openxmlformats.org/officeDocument/2006/relationships/vmlDrawing" Target="../drawings/vmlDrawing1.vml"/><Relationship Id="rId10" Type="http://schemas.openxmlformats.org/officeDocument/2006/relationships/hyperlink" Target="http://www.accessdata.fda.gov/drugsatfda_docs/nda/2012/203415Orig1s000ClinPharmR.pdf" TargetMode="External"/><Relationship Id="rId19" Type="http://schemas.openxmlformats.org/officeDocument/2006/relationships/hyperlink" Target="http://www.accessdata.fda.gov/drugsatfda_docs/label/2013/202570s004lbl.pdf" TargetMode="External"/><Relationship Id="rId31" Type="http://schemas.openxmlformats.org/officeDocument/2006/relationships/hyperlink" Target="http://www.accessdata.fda.gov/drugsatfda_docs/nda/2011/202022Orig1s000ClinPharmR.pdf" TargetMode="External"/><Relationship Id="rId4" Type="http://schemas.openxmlformats.org/officeDocument/2006/relationships/hyperlink" Target="http://www.accessdata.fda.gov/drugsatfda_docs/nda/2011/202570Orig1s000ClinPharmR.pdf" TargetMode="External"/><Relationship Id="rId9" Type="http://schemas.openxmlformats.org/officeDocument/2006/relationships/hyperlink" Target="http://www.accessdata.fda.gov/drugsatfda_docs/nda/2012/203415Orig1s000ClinPharmR.pdf" TargetMode="External"/><Relationship Id="rId14" Type="http://schemas.openxmlformats.org/officeDocument/2006/relationships/hyperlink" Target="http://www.janssen.com.au/files/Products/Reminyl_PI.pdf" TargetMode="External"/><Relationship Id="rId22" Type="http://schemas.openxmlformats.org/officeDocument/2006/relationships/hyperlink" Target="http://www.accessdata.fda.gov/drugsatfda_docs/label/2009/020599s013lbl.pdf" TargetMode="External"/><Relationship Id="rId27" Type="http://schemas.openxmlformats.org/officeDocument/2006/relationships/hyperlink" Target="http://www.accessdata.fda.gov/drugsatfda_docs/label/2011/021400s013lbl.pdf" TargetMode="External"/><Relationship Id="rId30" Type="http://schemas.openxmlformats.org/officeDocument/2006/relationships/hyperlink" Target="http://www.accessdata.fda.gov/drugsatfda_docs/nda/2012/203415Orig1s000ClinPharmR.pdf"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workbookViewId="0">
      <pane ySplit="2" topLeftCell="A3" activePane="bottomLeft" state="frozen"/>
      <selection pane="bottomLeft" activeCell="G15" sqref="G15"/>
    </sheetView>
  </sheetViews>
  <sheetFormatPr defaultRowHeight="12.75" x14ac:dyDescent="0.2"/>
  <cols>
    <col min="1" max="1" width="3.42578125" style="10" customWidth="1"/>
    <col min="2" max="2" width="22.140625" style="10" customWidth="1"/>
    <col min="3" max="3" width="11" style="167" customWidth="1"/>
    <col min="4" max="4" width="12.28515625" style="16" customWidth="1"/>
    <col min="5" max="5" width="12.28515625" style="11" customWidth="1"/>
    <col min="6" max="6" width="12.5703125" style="16" customWidth="1"/>
    <col min="7" max="7" width="12.85546875" style="167" customWidth="1"/>
    <col min="8" max="8" width="11.85546875" style="172" customWidth="1"/>
    <col min="9" max="9" width="26.28515625" style="11" customWidth="1"/>
    <col min="10" max="10" width="12.42578125" style="10" bestFit="1" customWidth="1"/>
    <col min="11" max="16384" width="9.140625" style="10"/>
  </cols>
  <sheetData>
    <row r="1" spans="1:10" ht="15.75" x14ac:dyDescent="0.25">
      <c r="A1" s="165" t="s">
        <v>1571</v>
      </c>
      <c r="B1" s="165"/>
    </row>
    <row r="2" spans="1:10" ht="38.25" x14ac:dyDescent="0.2">
      <c r="A2" s="176" t="s">
        <v>590</v>
      </c>
      <c r="B2" s="12" t="s">
        <v>253</v>
      </c>
      <c r="C2" s="13" t="s">
        <v>1370</v>
      </c>
      <c r="D2" s="17" t="s">
        <v>584</v>
      </c>
      <c r="E2" s="14" t="s">
        <v>1508</v>
      </c>
      <c r="F2" s="17" t="s">
        <v>179</v>
      </c>
      <c r="G2" s="13" t="s">
        <v>177</v>
      </c>
      <c r="H2" s="17" t="s">
        <v>254</v>
      </c>
      <c r="I2" s="17" t="s">
        <v>1512</v>
      </c>
    </row>
    <row r="3" spans="1:10" s="171" customFormat="1" ht="12.75" customHeight="1" x14ac:dyDescent="0.25">
      <c r="A3" s="181">
        <v>1</v>
      </c>
      <c r="B3" s="169" t="s">
        <v>41</v>
      </c>
      <c r="C3" s="168">
        <v>0.4</v>
      </c>
      <c r="D3" s="166">
        <v>-4.356547323513813</v>
      </c>
      <c r="E3" s="9" t="s">
        <v>392</v>
      </c>
      <c r="F3" s="168">
        <v>1</v>
      </c>
      <c r="G3" s="168">
        <v>2</v>
      </c>
      <c r="H3" s="169" t="s">
        <v>180</v>
      </c>
      <c r="I3" s="169" t="s">
        <v>1513</v>
      </c>
      <c r="J3" s="184" t="s">
        <v>186</v>
      </c>
    </row>
    <row r="4" spans="1:10" s="171" customFormat="1" x14ac:dyDescent="0.25">
      <c r="A4" s="181">
        <v>2</v>
      </c>
      <c r="B4" s="169" t="s">
        <v>42</v>
      </c>
      <c r="C4" s="168">
        <v>0.72050000000000003</v>
      </c>
      <c r="D4" s="166">
        <v>-4.4378261366353513</v>
      </c>
      <c r="E4" s="9" t="s">
        <v>1503</v>
      </c>
      <c r="F4" s="168">
        <v>1</v>
      </c>
      <c r="G4" s="168">
        <v>2</v>
      </c>
      <c r="H4" s="169" t="s">
        <v>180</v>
      </c>
      <c r="I4" s="169" t="s">
        <v>1513</v>
      </c>
      <c r="J4" s="184" t="s">
        <v>186</v>
      </c>
    </row>
    <row r="5" spans="1:10" s="171" customFormat="1" x14ac:dyDescent="0.25">
      <c r="A5" s="181">
        <v>3</v>
      </c>
      <c r="B5" s="169" t="s">
        <v>43</v>
      </c>
      <c r="C5" s="168">
        <v>0.71120000000000005</v>
      </c>
      <c r="D5" s="166">
        <v>-6.6777807052660805</v>
      </c>
      <c r="E5" s="9" t="s">
        <v>268</v>
      </c>
      <c r="F5" s="168">
        <v>3</v>
      </c>
      <c r="G5" s="174" t="s">
        <v>182</v>
      </c>
      <c r="H5" s="169" t="s">
        <v>180</v>
      </c>
      <c r="I5" s="169" t="s">
        <v>1513</v>
      </c>
      <c r="J5" s="184" t="s">
        <v>186</v>
      </c>
    </row>
    <row r="6" spans="1:10" s="171" customFormat="1" x14ac:dyDescent="0.25">
      <c r="A6" s="181">
        <v>4</v>
      </c>
      <c r="B6" s="169" t="s">
        <v>45</v>
      </c>
      <c r="C6" s="168" t="s">
        <v>472</v>
      </c>
      <c r="D6" s="166">
        <v>-4.4067139329795424</v>
      </c>
      <c r="E6" s="9" t="s">
        <v>1507</v>
      </c>
      <c r="F6" s="168">
        <v>1</v>
      </c>
      <c r="G6" s="168">
        <v>2</v>
      </c>
      <c r="H6" s="169" t="s">
        <v>184</v>
      </c>
      <c r="I6" s="169" t="s">
        <v>1513</v>
      </c>
      <c r="J6" s="184" t="s">
        <v>186</v>
      </c>
    </row>
    <row r="7" spans="1:10" s="171" customFormat="1" x14ac:dyDescent="0.25">
      <c r="A7" s="181">
        <v>5</v>
      </c>
      <c r="B7" s="169" t="s">
        <v>69</v>
      </c>
      <c r="C7" s="168" t="s">
        <v>1393</v>
      </c>
      <c r="D7" s="166">
        <v>-4.0814454694497266</v>
      </c>
      <c r="E7" s="9" t="s">
        <v>534</v>
      </c>
      <c r="F7" s="168">
        <v>2</v>
      </c>
      <c r="G7" s="174" t="s">
        <v>204</v>
      </c>
      <c r="H7" s="169" t="s">
        <v>206</v>
      </c>
      <c r="I7" s="169" t="s">
        <v>207</v>
      </c>
      <c r="J7" s="184" t="s">
        <v>186</v>
      </c>
    </row>
    <row r="8" spans="1:10" s="171" customFormat="1" x14ac:dyDescent="0.25">
      <c r="A8" s="181">
        <v>6</v>
      </c>
      <c r="B8" s="169" t="s">
        <v>46</v>
      </c>
      <c r="C8" s="168" t="s">
        <v>1393</v>
      </c>
      <c r="D8" s="166">
        <v>-5.1029229967905794</v>
      </c>
      <c r="E8" s="9" t="s">
        <v>406</v>
      </c>
      <c r="F8" s="168">
        <v>2</v>
      </c>
      <c r="G8" s="168">
        <v>4</v>
      </c>
      <c r="H8" s="169" t="s">
        <v>185</v>
      </c>
      <c r="I8" s="169" t="s">
        <v>1514</v>
      </c>
      <c r="J8" s="184" t="s">
        <v>186</v>
      </c>
    </row>
    <row r="9" spans="1:10" s="171" customFormat="1" x14ac:dyDescent="0.25">
      <c r="A9" s="181">
        <v>7</v>
      </c>
      <c r="B9" s="169" t="s">
        <v>48</v>
      </c>
      <c r="C9" s="168">
        <v>3.1570000000000001E-2</v>
      </c>
      <c r="D9" s="166">
        <v>-4.2660007134616134</v>
      </c>
      <c r="E9" s="9" t="s">
        <v>321</v>
      </c>
      <c r="F9" s="168">
        <v>2</v>
      </c>
      <c r="G9" s="168">
        <v>1</v>
      </c>
      <c r="H9" s="169" t="s">
        <v>189</v>
      </c>
      <c r="I9" s="169" t="s">
        <v>1515</v>
      </c>
      <c r="J9" s="185" t="s">
        <v>186</v>
      </c>
    </row>
    <row r="10" spans="1:10" s="171" customFormat="1" x14ac:dyDescent="0.25">
      <c r="A10" s="181">
        <v>8</v>
      </c>
      <c r="B10" s="169" t="s">
        <v>52</v>
      </c>
      <c r="C10" s="168">
        <v>0.11</v>
      </c>
      <c r="D10" s="166">
        <v>-5.2518119729937993</v>
      </c>
      <c r="E10" s="9" t="s">
        <v>328</v>
      </c>
      <c r="F10" s="168">
        <v>4</v>
      </c>
      <c r="G10" s="168">
        <v>2</v>
      </c>
      <c r="H10" s="169" t="s">
        <v>192</v>
      </c>
      <c r="I10" s="169" t="s">
        <v>1552</v>
      </c>
      <c r="J10" s="184" t="s">
        <v>186</v>
      </c>
    </row>
    <row r="11" spans="1:10" s="171" customFormat="1" x14ac:dyDescent="0.25">
      <c r="A11" s="181">
        <v>9</v>
      </c>
      <c r="B11" s="169" t="s">
        <v>47</v>
      </c>
      <c r="C11" s="168">
        <v>32.1</v>
      </c>
      <c r="D11" s="166">
        <v>-5.928117992693875</v>
      </c>
      <c r="E11" s="9" t="s">
        <v>390</v>
      </c>
      <c r="F11" s="168">
        <v>3</v>
      </c>
      <c r="G11" s="168">
        <v>1</v>
      </c>
      <c r="H11" s="169" t="s">
        <v>188</v>
      </c>
      <c r="I11" s="169" t="s">
        <v>1553</v>
      </c>
      <c r="J11" s="184" t="s">
        <v>186</v>
      </c>
    </row>
    <row r="12" spans="1:10" s="171" customFormat="1" x14ac:dyDescent="0.25">
      <c r="A12" s="181">
        <v>10</v>
      </c>
      <c r="B12" s="169" t="s">
        <v>51</v>
      </c>
      <c r="C12" s="168">
        <v>4.46</v>
      </c>
      <c r="D12" s="166">
        <v>-5.3187587626244124</v>
      </c>
      <c r="E12" s="9" t="s">
        <v>347</v>
      </c>
      <c r="F12" s="168">
        <v>3</v>
      </c>
      <c r="G12" s="168">
        <v>1</v>
      </c>
      <c r="H12" s="173" t="s">
        <v>190</v>
      </c>
      <c r="I12" s="169" t="s">
        <v>1516</v>
      </c>
      <c r="J12" s="184" t="s">
        <v>186</v>
      </c>
    </row>
    <row r="13" spans="1:10" s="171" customFormat="1" x14ac:dyDescent="0.25">
      <c r="A13" s="181">
        <v>11</v>
      </c>
      <c r="B13" s="169" t="s">
        <v>54</v>
      </c>
      <c r="C13" s="168" t="s">
        <v>1397</v>
      </c>
      <c r="D13" s="166">
        <v>-5.9208187539523749</v>
      </c>
      <c r="E13" s="9" t="s">
        <v>288</v>
      </c>
      <c r="F13" s="168">
        <v>3</v>
      </c>
      <c r="G13" s="174" t="s">
        <v>182</v>
      </c>
      <c r="H13" s="169" t="s">
        <v>180</v>
      </c>
      <c r="I13" s="169" t="s">
        <v>1554</v>
      </c>
      <c r="J13" s="184" t="s">
        <v>186</v>
      </c>
    </row>
    <row r="14" spans="1:10" s="171" customFormat="1" x14ac:dyDescent="0.25">
      <c r="A14" s="181">
        <v>12</v>
      </c>
      <c r="B14" s="169" t="s">
        <v>53</v>
      </c>
      <c r="C14" s="168">
        <v>1.68E-6</v>
      </c>
      <c r="D14" s="166">
        <v>-5.46344155742847</v>
      </c>
      <c r="E14" s="9" t="s">
        <v>297</v>
      </c>
      <c r="F14" s="168">
        <v>4</v>
      </c>
      <c r="G14" s="168">
        <v>3</v>
      </c>
      <c r="H14" s="169" t="s">
        <v>193</v>
      </c>
      <c r="I14" s="169" t="s">
        <v>1555</v>
      </c>
      <c r="J14" s="184" t="s">
        <v>186</v>
      </c>
    </row>
    <row r="15" spans="1:10" s="171" customFormat="1" x14ac:dyDescent="0.25">
      <c r="A15" s="181">
        <v>13</v>
      </c>
      <c r="B15" s="169" t="s">
        <v>55</v>
      </c>
      <c r="C15" s="168" t="s">
        <v>327</v>
      </c>
      <c r="D15" s="166">
        <v>-4.6655462488490693</v>
      </c>
      <c r="E15" s="9" t="s">
        <v>303</v>
      </c>
      <c r="F15" s="168">
        <v>2</v>
      </c>
      <c r="G15" s="168">
        <v>1</v>
      </c>
      <c r="H15" s="169" t="s">
        <v>195</v>
      </c>
      <c r="I15" s="169" t="s">
        <v>194</v>
      </c>
      <c r="J15" s="184" t="s">
        <v>186</v>
      </c>
    </row>
    <row r="16" spans="1:10" s="171" customFormat="1" x14ac:dyDescent="0.25">
      <c r="A16" s="181">
        <v>14</v>
      </c>
      <c r="B16" s="169" t="s">
        <v>63</v>
      </c>
      <c r="C16" s="168">
        <v>14.475</v>
      </c>
      <c r="D16" s="166">
        <v>-4.4478795592161386</v>
      </c>
      <c r="E16" s="9" t="s">
        <v>592</v>
      </c>
      <c r="F16" s="168">
        <v>1</v>
      </c>
      <c r="G16" s="174">
        <v>3</v>
      </c>
      <c r="H16" s="169" t="s">
        <v>197</v>
      </c>
      <c r="I16" s="169" t="s">
        <v>1518</v>
      </c>
      <c r="J16" s="184" t="s">
        <v>186</v>
      </c>
    </row>
    <row r="17" spans="1:10" s="171" customFormat="1" x14ac:dyDescent="0.25">
      <c r="A17" s="181">
        <v>15</v>
      </c>
      <c r="B17" s="169" t="s">
        <v>59</v>
      </c>
      <c r="C17" s="168">
        <v>4.24</v>
      </c>
      <c r="D17" s="166">
        <v>-5.6289321377282642</v>
      </c>
      <c r="E17" s="9" t="s">
        <v>593</v>
      </c>
      <c r="F17" s="168">
        <v>3</v>
      </c>
      <c r="G17" s="168">
        <v>1</v>
      </c>
      <c r="H17" s="169" t="s">
        <v>198</v>
      </c>
      <c r="I17" s="169" t="s">
        <v>1557</v>
      </c>
      <c r="J17" s="184" t="s">
        <v>186</v>
      </c>
    </row>
    <row r="18" spans="1:10" s="171" customFormat="1" x14ac:dyDescent="0.25">
      <c r="A18" s="181">
        <v>16</v>
      </c>
      <c r="B18" s="169" t="s">
        <v>58</v>
      </c>
      <c r="C18" s="168">
        <v>6.2130000000000001</v>
      </c>
      <c r="D18" s="166">
        <v>-5.4559319556497243</v>
      </c>
      <c r="E18" s="9" t="s">
        <v>303</v>
      </c>
      <c r="F18" s="168">
        <v>3</v>
      </c>
      <c r="G18" s="168">
        <v>1</v>
      </c>
      <c r="H18" s="169" t="s">
        <v>196</v>
      </c>
      <c r="I18" s="169" t="s">
        <v>1556</v>
      </c>
      <c r="J18" s="184" t="s">
        <v>186</v>
      </c>
    </row>
    <row r="19" spans="1:10" s="171" customFormat="1" x14ac:dyDescent="0.25">
      <c r="A19" s="181">
        <v>17</v>
      </c>
      <c r="B19" s="169" t="s">
        <v>57</v>
      </c>
      <c r="C19" s="168" t="s">
        <v>1393</v>
      </c>
      <c r="D19" s="166">
        <v>-4.5867002359187481</v>
      </c>
      <c r="E19" s="9" t="s">
        <v>306</v>
      </c>
      <c r="F19" s="168">
        <v>2</v>
      </c>
      <c r="G19" s="174" t="s">
        <v>199</v>
      </c>
      <c r="H19" s="169" t="s">
        <v>201</v>
      </c>
      <c r="I19" s="170" t="s">
        <v>200</v>
      </c>
      <c r="J19" s="184" t="s">
        <v>186</v>
      </c>
    </row>
    <row r="20" spans="1:10" s="171" customFormat="1" ht="12.75" customHeight="1" x14ac:dyDescent="0.25">
      <c r="A20" s="181">
        <v>18</v>
      </c>
      <c r="B20" s="169" t="s">
        <v>65</v>
      </c>
      <c r="C20" s="168">
        <v>122.8</v>
      </c>
      <c r="D20" s="166">
        <v>-4.6635402661514709</v>
      </c>
      <c r="E20" s="9" t="s">
        <v>430</v>
      </c>
      <c r="F20" s="168">
        <v>1</v>
      </c>
      <c r="G20" s="174" t="s">
        <v>204</v>
      </c>
      <c r="H20" s="169" t="s">
        <v>180</v>
      </c>
      <c r="I20" s="182" t="s">
        <v>186</v>
      </c>
      <c r="J20" s="184"/>
    </row>
    <row r="21" spans="1:10" s="171" customFormat="1" x14ac:dyDescent="0.25">
      <c r="A21" s="181">
        <v>19</v>
      </c>
      <c r="B21" s="169" t="s">
        <v>67</v>
      </c>
      <c r="C21" s="168">
        <v>190</v>
      </c>
      <c r="D21" s="166">
        <v>-4.5718652059712115</v>
      </c>
      <c r="E21" s="9" t="s">
        <v>274</v>
      </c>
      <c r="F21" s="168">
        <v>1</v>
      </c>
      <c r="G21" s="174" t="s">
        <v>204</v>
      </c>
      <c r="H21" s="169" t="s">
        <v>180</v>
      </c>
      <c r="I21" s="182" t="s">
        <v>186</v>
      </c>
    </row>
    <row r="22" spans="1:10" s="171" customFormat="1" x14ac:dyDescent="0.25">
      <c r="A22" s="181">
        <v>20</v>
      </c>
      <c r="B22" s="169" t="s">
        <v>68</v>
      </c>
      <c r="C22" s="168" t="s">
        <v>1392</v>
      </c>
      <c r="D22" s="166">
        <v>-4.4329736338409393</v>
      </c>
      <c r="E22" s="9" t="s">
        <v>321</v>
      </c>
      <c r="F22" s="168">
        <v>1</v>
      </c>
      <c r="G22" s="174" t="s">
        <v>204</v>
      </c>
      <c r="H22" s="169" t="s">
        <v>180</v>
      </c>
      <c r="I22" s="182" t="s">
        <v>186</v>
      </c>
    </row>
    <row r="23" spans="1:10" s="171" customFormat="1" x14ac:dyDescent="0.25">
      <c r="A23" s="181">
        <v>21</v>
      </c>
      <c r="B23" s="169" t="s">
        <v>78</v>
      </c>
      <c r="C23" s="168">
        <v>6.1999999999999998E-3</v>
      </c>
      <c r="D23" s="166">
        <v>-6.2354502809355328</v>
      </c>
      <c r="E23" s="9" t="s">
        <v>597</v>
      </c>
      <c r="F23" s="168">
        <v>4</v>
      </c>
      <c r="G23" s="174" t="s">
        <v>182</v>
      </c>
      <c r="H23" s="169" t="s">
        <v>180</v>
      </c>
      <c r="I23" s="182" t="s">
        <v>186</v>
      </c>
    </row>
    <row r="24" spans="1:10" s="171" customFormat="1" x14ac:dyDescent="0.25">
      <c r="A24" s="181">
        <v>22</v>
      </c>
      <c r="B24" s="169" t="s">
        <v>79</v>
      </c>
      <c r="C24" s="168">
        <v>4</v>
      </c>
      <c r="D24" s="166">
        <v>-6.4749551929631544</v>
      </c>
      <c r="E24" s="9" t="s">
        <v>595</v>
      </c>
      <c r="F24" s="168">
        <v>3</v>
      </c>
      <c r="G24" s="174" t="s">
        <v>204</v>
      </c>
      <c r="H24" s="169" t="s">
        <v>180</v>
      </c>
      <c r="I24" s="182" t="s">
        <v>186</v>
      </c>
    </row>
    <row r="25" spans="1:10" s="171" customFormat="1" x14ac:dyDescent="0.25">
      <c r="A25" s="181">
        <v>23</v>
      </c>
      <c r="B25" s="169" t="s">
        <v>97</v>
      </c>
      <c r="C25" s="168">
        <v>637</v>
      </c>
      <c r="D25" s="166">
        <v>-4.3121590295993357</v>
      </c>
      <c r="E25" s="9" t="s">
        <v>1497</v>
      </c>
      <c r="F25" s="168">
        <v>1</v>
      </c>
      <c r="G25" s="174" t="s">
        <v>199</v>
      </c>
      <c r="H25" s="169" t="s">
        <v>224</v>
      </c>
      <c r="I25" s="182" t="s">
        <v>186</v>
      </c>
    </row>
    <row r="26" spans="1:10" s="171" customFormat="1" x14ac:dyDescent="0.25">
      <c r="A26" s="181">
        <v>24</v>
      </c>
      <c r="B26" s="169" t="s">
        <v>60</v>
      </c>
      <c r="C26" s="168" t="s">
        <v>1393</v>
      </c>
      <c r="D26" s="166">
        <v>-4.9237237445957822</v>
      </c>
      <c r="E26" s="9" t="s">
        <v>369</v>
      </c>
      <c r="F26" s="168">
        <v>2</v>
      </c>
      <c r="G26" s="168">
        <v>2</v>
      </c>
      <c r="H26" s="169" t="s">
        <v>202</v>
      </c>
      <c r="I26" s="183" t="s">
        <v>186</v>
      </c>
    </row>
    <row r="27" spans="1:10" s="171" customFormat="1" x14ac:dyDescent="0.25">
      <c r="A27" s="181">
        <v>25</v>
      </c>
      <c r="B27" s="169" t="s">
        <v>61</v>
      </c>
      <c r="C27" s="168" t="s">
        <v>514</v>
      </c>
      <c r="D27" s="166">
        <v>-5.2365720064370631</v>
      </c>
      <c r="E27" s="9" t="s">
        <v>515</v>
      </c>
      <c r="F27" s="168">
        <v>4</v>
      </c>
      <c r="G27" s="168">
        <v>4</v>
      </c>
      <c r="H27" s="169" t="s">
        <v>203</v>
      </c>
      <c r="I27" s="183" t="s">
        <v>186</v>
      </c>
    </row>
    <row r="28" spans="1:10" s="171" customFormat="1" x14ac:dyDescent="0.25">
      <c r="A28" s="181">
        <v>26</v>
      </c>
      <c r="B28" s="169" t="s">
        <v>62</v>
      </c>
      <c r="C28" s="168">
        <v>10.3</v>
      </c>
      <c r="D28" s="166">
        <v>-4.7351821769904632</v>
      </c>
      <c r="E28" s="9" t="s">
        <v>342</v>
      </c>
      <c r="F28" s="168">
        <v>1</v>
      </c>
      <c r="G28" s="168">
        <v>1</v>
      </c>
      <c r="H28" s="169" t="s">
        <v>180</v>
      </c>
      <c r="I28" s="183" t="s">
        <v>186</v>
      </c>
    </row>
    <row r="29" spans="1:10" s="171" customFormat="1" x14ac:dyDescent="0.25">
      <c r="A29" s="181">
        <v>27</v>
      </c>
      <c r="B29" s="169" t="s">
        <v>66</v>
      </c>
      <c r="C29" s="168" t="s">
        <v>1398</v>
      </c>
      <c r="D29" s="166">
        <v>-4.5512936800949202</v>
      </c>
      <c r="E29" s="9" t="s">
        <v>272</v>
      </c>
      <c r="F29" s="168">
        <v>2</v>
      </c>
      <c r="G29" s="168">
        <v>2</v>
      </c>
      <c r="H29" s="169" t="s">
        <v>205</v>
      </c>
      <c r="I29" s="183" t="s">
        <v>186</v>
      </c>
    </row>
    <row r="30" spans="1:10" s="171" customFormat="1" x14ac:dyDescent="0.25">
      <c r="A30" s="181">
        <v>28</v>
      </c>
      <c r="B30" s="169" t="s">
        <v>71</v>
      </c>
      <c r="C30" s="168">
        <v>649</v>
      </c>
      <c r="D30" s="166">
        <v>-6.0969100130080562</v>
      </c>
      <c r="E30" s="9" t="s">
        <v>342</v>
      </c>
      <c r="F30" s="168">
        <v>3</v>
      </c>
      <c r="G30" s="168">
        <v>3</v>
      </c>
      <c r="H30" s="169" t="s">
        <v>180</v>
      </c>
      <c r="I30" s="182" t="s">
        <v>186</v>
      </c>
    </row>
    <row r="31" spans="1:10" s="171" customFormat="1" x14ac:dyDescent="0.25">
      <c r="A31" s="181">
        <v>29</v>
      </c>
      <c r="B31" s="169" t="s">
        <v>72</v>
      </c>
      <c r="C31" s="168" t="s">
        <v>1395</v>
      </c>
      <c r="D31" s="166">
        <v>-5.991399828238082</v>
      </c>
      <c r="E31" s="9" t="s">
        <v>321</v>
      </c>
      <c r="F31" s="168">
        <v>3</v>
      </c>
      <c r="G31" s="168">
        <v>3</v>
      </c>
      <c r="H31" s="169" t="s">
        <v>180</v>
      </c>
      <c r="I31" s="182" t="s">
        <v>186</v>
      </c>
    </row>
    <row r="32" spans="1:10" s="171" customFormat="1" x14ac:dyDescent="0.25">
      <c r="A32" s="181">
        <v>30</v>
      </c>
      <c r="B32" s="169" t="s">
        <v>73</v>
      </c>
      <c r="C32" s="168">
        <v>249</v>
      </c>
      <c r="D32" s="166">
        <v>-5.142969201727376</v>
      </c>
      <c r="E32" s="9" t="s">
        <v>600</v>
      </c>
      <c r="F32" s="168">
        <v>1</v>
      </c>
      <c r="G32" s="168">
        <v>1</v>
      </c>
      <c r="H32" s="169" t="s">
        <v>180</v>
      </c>
      <c r="I32" s="182" t="s">
        <v>186</v>
      </c>
    </row>
    <row r="33" spans="1:9" s="171" customFormat="1" x14ac:dyDescent="0.25">
      <c r="A33" s="181">
        <v>31</v>
      </c>
      <c r="B33" s="169" t="s">
        <v>74</v>
      </c>
      <c r="C33" s="168">
        <v>360</v>
      </c>
      <c r="D33" s="166">
        <v>-4.4799096718871576</v>
      </c>
      <c r="E33" s="9" t="s">
        <v>1505</v>
      </c>
      <c r="F33" s="168">
        <v>1</v>
      </c>
      <c r="G33" s="168">
        <v>1</v>
      </c>
      <c r="H33" s="169" t="s">
        <v>180</v>
      </c>
      <c r="I33" s="182" t="s">
        <v>186</v>
      </c>
    </row>
    <row r="34" spans="1:9" s="171" customFormat="1" x14ac:dyDescent="0.25">
      <c r="A34" s="181">
        <v>32</v>
      </c>
      <c r="B34" s="169" t="s">
        <v>75</v>
      </c>
      <c r="C34" s="168">
        <v>550</v>
      </c>
      <c r="D34" s="166">
        <v>-6.2576677176428515</v>
      </c>
      <c r="E34" s="9" t="s">
        <v>1491</v>
      </c>
      <c r="F34" s="168">
        <v>3</v>
      </c>
      <c r="G34" s="168">
        <v>3</v>
      </c>
      <c r="H34" s="169" t="s">
        <v>180</v>
      </c>
      <c r="I34" s="182" t="s">
        <v>186</v>
      </c>
    </row>
    <row r="35" spans="1:9" s="171" customFormat="1" x14ac:dyDescent="0.25">
      <c r="A35" s="181">
        <v>33</v>
      </c>
      <c r="B35" s="169" t="s">
        <v>76</v>
      </c>
      <c r="C35" s="168">
        <v>26.5</v>
      </c>
      <c r="D35" s="166">
        <v>-6.0974532206860088</v>
      </c>
      <c r="E35" s="9" t="s">
        <v>598</v>
      </c>
      <c r="F35" s="168">
        <v>3</v>
      </c>
      <c r="G35" s="168">
        <v>3</v>
      </c>
      <c r="H35" s="169" t="s">
        <v>180</v>
      </c>
      <c r="I35" s="182" t="s">
        <v>186</v>
      </c>
    </row>
    <row r="36" spans="1:9" s="171" customFormat="1" x14ac:dyDescent="0.25">
      <c r="A36" s="181">
        <v>34</v>
      </c>
      <c r="B36" s="169" t="s">
        <v>80</v>
      </c>
      <c r="C36" s="168">
        <v>0.15</v>
      </c>
      <c r="D36" s="166">
        <v>-4.9570309266068202</v>
      </c>
      <c r="E36" s="9" t="s">
        <v>500</v>
      </c>
      <c r="F36" s="168">
        <v>2</v>
      </c>
      <c r="G36" s="168">
        <v>2</v>
      </c>
      <c r="H36" s="169" t="s">
        <v>180</v>
      </c>
      <c r="I36" s="183" t="s">
        <v>186</v>
      </c>
    </row>
    <row r="37" spans="1:9" s="171" customFormat="1" x14ac:dyDescent="0.25">
      <c r="A37" s="181">
        <v>35</v>
      </c>
      <c r="B37" s="169" t="s">
        <v>82</v>
      </c>
      <c r="C37" s="168" t="s">
        <v>1395</v>
      </c>
      <c r="D37" s="166">
        <v>-4.8807441107220635</v>
      </c>
      <c r="E37" s="9" t="s">
        <v>280</v>
      </c>
      <c r="F37" s="168">
        <v>1</v>
      </c>
      <c r="G37" s="168">
        <v>1</v>
      </c>
      <c r="H37" s="169" t="s">
        <v>211</v>
      </c>
      <c r="I37" s="183" t="s">
        <v>186</v>
      </c>
    </row>
    <row r="38" spans="1:9" s="171" customFormat="1" x14ac:dyDescent="0.25">
      <c r="A38" s="181">
        <v>36</v>
      </c>
      <c r="B38" s="169" t="s">
        <v>83</v>
      </c>
      <c r="C38" s="168" t="s">
        <v>394</v>
      </c>
      <c r="D38" s="166">
        <v>-4.8927900303521312</v>
      </c>
      <c r="E38" s="9" t="s">
        <v>306</v>
      </c>
      <c r="F38" s="168">
        <v>1</v>
      </c>
      <c r="G38" s="168">
        <v>1</v>
      </c>
      <c r="H38" s="169" t="s">
        <v>212</v>
      </c>
      <c r="I38" s="183" t="s">
        <v>186</v>
      </c>
    </row>
    <row r="39" spans="1:9" s="171" customFormat="1" x14ac:dyDescent="0.25">
      <c r="A39" s="181">
        <v>37</v>
      </c>
      <c r="B39" s="169" t="s">
        <v>84</v>
      </c>
      <c r="C39" s="168">
        <v>7.55</v>
      </c>
      <c r="D39" s="166">
        <v>-4.5054280157698017</v>
      </c>
      <c r="E39" s="9" t="s">
        <v>1492</v>
      </c>
      <c r="F39" s="168">
        <v>1</v>
      </c>
      <c r="G39" s="168">
        <v>1</v>
      </c>
      <c r="H39" s="169" t="s">
        <v>211</v>
      </c>
      <c r="I39" s="183" t="s">
        <v>186</v>
      </c>
    </row>
    <row r="40" spans="1:9" s="171" customFormat="1" x14ac:dyDescent="0.25">
      <c r="A40" s="181">
        <v>38</v>
      </c>
      <c r="B40" s="169" t="s">
        <v>85</v>
      </c>
      <c r="C40" s="168" t="s">
        <v>465</v>
      </c>
      <c r="D40" s="166">
        <v>-4.5171264163912461</v>
      </c>
      <c r="E40" s="9" t="s">
        <v>466</v>
      </c>
      <c r="F40" s="168">
        <v>2</v>
      </c>
      <c r="G40" s="168">
        <v>2</v>
      </c>
      <c r="H40" s="169" t="s">
        <v>213</v>
      </c>
      <c r="I40" s="182" t="s">
        <v>186</v>
      </c>
    </row>
    <row r="41" spans="1:9" s="171" customFormat="1" x14ac:dyDescent="0.25">
      <c r="A41" s="181">
        <v>39</v>
      </c>
      <c r="B41" s="169" t="s">
        <v>86</v>
      </c>
      <c r="C41" s="168">
        <v>2.828E-2</v>
      </c>
      <c r="D41" s="166">
        <v>-4.5157001606532141</v>
      </c>
      <c r="E41" s="9" t="s">
        <v>321</v>
      </c>
      <c r="F41" s="168">
        <v>2</v>
      </c>
      <c r="G41" s="168">
        <v>2</v>
      </c>
      <c r="H41" s="169" t="s">
        <v>214</v>
      </c>
      <c r="I41" s="182" t="s">
        <v>186</v>
      </c>
    </row>
    <row r="42" spans="1:9" s="171" customFormat="1" x14ac:dyDescent="0.25">
      <c r="A42" s="181">
        <v>40</v>
      </c>
      <c r="B42" s="169" t="s">
        <v>87</v>
      </c>
      <c r="C42" s="168">
        <v>2E-3</v>
      </c>
      <c r="D42" s="166">
        <v>-4.5086383061657269</v>
      </c>
      <c r="E42" s="9" t="s">
        <v>489</v>
      </c>
      <c r="F42" s="168">
        <v>2</v>
      </c>
      <c r="G42" s="168">
        <v>2</v>
      </c>
      <c r="H42" s="169" t="s">
        <v>215</v>
      </c>
      <c r="I42" s="182" t="s">
        <v>186</v>
      </c>
    </row>
    <row r="43" spans="1:9" s="171" customFormat="1" x14ac:dyDescent="0.25">
      <c r="A43" s="181">
        <v>41</v>
      </c>
      <c r="B43" s="169" t="s">
        <v>88</v>
      </c>
      <c r="C43" s="168">
        <v>0.1</v>
      </c>
      <c r="D43" s="166">
        <v>-4.5072396109731621</v>
      </c>
      <c r="E43" s="9" t="s">
        <v>306</v>
      </c>
      <c r="F43" s="168">
        <v>2</v>
      </c>
      <c r="G43" s="174">
        <v>2</v>
      </c>
      <c r="H43" s="169" t="s">
        <v>216</v>
      </c>
      <c r="I43" s="182" t="s">
        <v>186</v>
      </c>
    </row>
    <row r="44" spans="1:9" s="171" customFormat="1" x14ac:dyDescent="0.25">
      <c r="A44" s="181">
        <v>42</v>
      </c>
      <c r="B44" s="169" t="s">
        <v>89</v>
      </c>
      <c r="C44" s="168">
        <v>0.01</v>
      </c>
      <c r="D44" s="166">
        <v>-4.4294570601181027</v>
      </c>
      <c r="E44" s="9" t="s">
        <v>1499</v>
      </c>
      <c r="F44" s="168">
        <v>2</v>
      </c>
      <c r="G44" s="168">
        <v>2</v>
      </c>
      <c r="H44" s="169" t="s">
        <v>217</v>
      </c>
      <c r="I44" s="182" t="s">
        <v>186</v>
      </c>
    </row>
    <row r="45" spans="1:9" s="171" customFormat="1" x14ac:dyDescent="0.25">
      <c r="A45" s="181">
        <v>43</v>
      </c>
      <c r="B45" s="169" t="s">
        <v>90</v>
      </c>
      <c r="C45" s="168">
        <v>0.15</v>
      </c>
      <c r="D45" s="166">
        <v>-4.3410351573355648</v>
      </c>
      <c r="E45" s="9" t="s">
        <v>1496</v>
      </c>
      <c r="F45" s="168">
        <v>2</v>
      </c>
      <c r="G45" s="168">
        <v>2</v>
      </c>
      <c r="H45" s="169" t="s">
        <v>218</v>
      </c>
      <c r="I45" s="182" t="s">
        <v>186</v>
      </c>
    </row>
    <row r="46" spans="1:9" s="171" customFormat="1" x14ac:dyDescent="0.25">
      <c r="A46" s="181">
        <v>44</v>
      </c>
      <c r="B46" s="169" t="s">
        <v>92</v>
      </c>
      <c r="C46" s="168">
        <v>5.0000000000000001E-3</v>
      </c>
      <c r="D46" s="166">
        <v>-7.3010299956639813</v>
      </c>
      <c r="E46" s="9" t="s">
        <v>455</v>
      </c>
      <c r="F46" s="168">
        <v>4</v>
      </c>
      <c r="G46" s="168">
        <v>4</v>
      </c>
      <c r="H46" s="169" t="s">
        <v>219</v>
      </c>
      <c r="I46" s="183" t="s">
        <v>186</v>
      </c>
    </row>
    <row r="47" spans="1:9" s="171" customFormat="1" x14ac:dyDescent="0.25">
      <c r="A47" s="181">
        <v>45</v>
      </c>
      <c r="B47" s="169" t="s">
        <v>93</v>
      </c>
      <c r="C47" s="168">
        <v>500</v>
      </c>
      <c r="D47" s="166">
        <v>-6.8297382846050425</v>
      </c>
      <c r="E47" s="9" t="s">
        <v>337</v>
      </c>
      <c r="F47" s="168">
        <v>3</v>
      </c>
      <c r="G47" s="168">
        <v>3</v>
      </c>
      <c r="H47" s="169" t="s">
        <v>220</v>
      </c>
      <c r="I47" s="183" t="s">
        <v>186</v>
      </c>
    </row>
    <row r="48" spans="1:9" s="171" customFormat="1" x14ac:dyDescent="0.25">
      <c r="A48" s="181">
        <v>46</v>
      </c>
      <c r="B48" s="169" t="s">
        <v>94</v>
      </c>
      <c r="C48" s="168" t="s">
        <v>327</v>
      </c>
      <c r="D48" s="166">
        <v>-5.1697321990663578</v>
      </c>
      <c r="E48" s="9" t="s">
        <v>501</v>
      </c>
      <c r="F48" s="168">
        <v>4</v>
      </c>
      <c r="G48" s="168">
        <v>4</v>
      </c>
      <c r="H48" s="169" t="s">
        <v>221</v>
      </c>
      <c r="I48" s="183" t="s">
        <v>186</v>
      </c>
    </row>
    <row r="49" spans="1:10" s="171" customFormat="1" x14ac:dyDescent="0.25">
      <c r="A49" s="181">
        <v>47</v>
      </c>
      <c r="B49" s="169" t="s">
        <v>95</v>
      </c>
      <c r="C49" s="168">
        <v>21.6</v>
      </c>
      <c r="D49" s="166">
        <v>-4.4198451260604266</v>
      </c>
      <c r="E49" s="9" t="s">
        <v>1494</v>
      </c>
      <c r="F49" s="168">
        <v>1</v>
      </c>
      <c r="G49" s="168">
        <v>1</v>
      </c>
      <c r="H49" s="169" t="s">
        <v>222</v>
      </c>
      <c r="I49" s="183" t="s">
        <v>186</v>
      </c>
    </row>
    <row r="50" spans="1:10" s="172" customFormat="1" x14ac:dyDescent="0.25">
      <c r="A50" s="181">
        <v>48</v>
      </c>
      <c r="B50" s="169" t="s">
        <v>96</v>
      </c>
      <c r="C50" s="168">
        <v>38.6</v>
      </c>
      <c r="D50" s="166">
        <v>-4.3625102704874896</v>
      </c>
      <c r="E50" s="9" t="s">
        <v>448</v>
      </c>
      <c r="F50" s="168">
        <v>1</v>
      </c>
      <c r="G50" s="168">
        <v>1</v>
      </c>
      <c r="H50" s="169" t="s">
        <v>223</v>
      </c>
      <c r="I50" s="182" t="s">
        <v>186</v>
      </c>
      <c r="J50" s="171"/>
    </row>
    <row r="51" spans="1:10" s="171" customFormat="1" x14ac:dyDescent="0.25">
      <c r="A51" s="181">
        <v>49</v>
      </c>
      <c r="B51" s="169" t="s">
        <v>98</v>
      </c>
      <c r="C51" s="168">
        <v>2.5000000000000001E-2</v>
      </c>
      <c r="D51" s="166">
        <v>-4.6020599913279625</v>
      </c>
      <c r="E51" s="9" t="s">
        <v>468</v>
      </c>
      <c r="F51" s="168">
        <v>2</v>
      </c>
      <c r="G51" s="168">
        <v>2</v>
      </c>
      <c r="H51" s="169" t="s">
        <v>225</v>
      </c>
      <c r="I51" s="182" t="s">
        <v>186</v>
      </c>
    </row>
    <row r="52" spans="1:10" s="171" customFormat="1" x14ac:dyDescent="0.25">
      <c r="A52" s="181">
        <v>50</v>
      </c>
      <c r="B52" s="169" t="s">
        <v>99</v>
      </c>
      <c r="C52" s="168">
        <v>9.3000000000000007</v>
      </c>
      <c r="D52" s="166">
        <v>-5.9109784992049939</v>
      </c>
      <c r="E52" s="9" t="s">
        <v>1496</v>
      </c>
      <c r="F52" s="168">
        <v>3</v>
      </c>
      <c r="G52" s="168">
        <v>3</v>
      </c>
      <c r="H52" s="169" t="s">
        <v>227</v>
      </c>
      <c r="I52" s="182" t="s">
        <v>186</v>
      </c>
    </row>
    <row r="53" spans="1:10" s="171" customFormat="1" x14ac:dyDescent="0.25">
      <c r="A53" s="181">
        <v>51</v>
      </c>
      <c r="B53" s="169" t="s">
        <v>100</v>
      </c>
      <c r="C53" s="168">
        <v>0.01</v>
      </c>
      <c r="D53" s="166">
        <v>-4.8961962790440428</v>
      </c>
      <c r="E53" s="9" t="s">
        <v>262</v>
      </c>
      <c r="F53" s="168">
        <v>2</v>
      </c>
      <c r="G53" s="168">
        <v>2</v>
      </c>
      <c r="H53" s="169" t="s">
        <v>228</v>
      </c>
      <c r="I53" s="182" t="s">
        <v>186</v>
      </c>
    </row>
    <row r="54" spans="1:10" s="171" customFormat="1" x14ac:dyDescent="0.25">
      <c r="A54" s="181">
        <v>52</v>
      </c>
      <c r="B54" s="169" t="s">
        <v>101</v>
      </c>
      <c r="C54" s="168">
        <v>0.1</v>
      </c>
      <c r="D54" s="166">
        <v>-3.8440569820281634</v>
      </c>
      <c r="E54" s="9" t="s">
        <v>430</v>
      </c>
      <c r="F54" s="168">
        <v>2</v>
      </c>
      <c r="G54" s="168">
        <v>2</v>
      </c>
      <c r="H54" s="169" t="s">
        <v>229</v>
      </c>
      <c r="I54" s="182" t="s">
        <v>186</v>
      </c>
    </row>
    <row r="55" spans="1:10" s="171" customFormat="1" x14ac:dyDescent="0.25">
      <c r="A55" s="181">
        <v>53</v>
      </c>
      <c r="B55" s="169" t="s">
        <v>102</v>
      </c>
      <c r="C55" s="168">
        <v>3.1E-2</v>
      </c>
      <c r="D55" s="166">
        <v>-4.6135010344493468</v>
      </c>
      <c r="E55" s="9" t="s">
        <v>1493</v>
      </c>
      <c r="F55" s="168">
        <v>2</v>
      </c>
      <c r="G55" s="168">
        <v>2</v>
      </c>
      <c r="H55" s="169" t="s">
        <v>230</v>
      </c>
      <c r="I55" s="182" t="s">
        <v>186</v>
      </c>
    </row>
    <row r="56" spans="1:10" s="171" customFormat="1" x14ac:dyDescent="0.25">
      <c r="A56" s="181">
        <v>54</v>
      </c>
      <c r="B56" s="169" t="s">
        <v>64</v>
      </c>
      <c r="C56" s="168">
        <v>0.54969999999999997</v>
      </c>
      <c r="D56" s="166">
        <v>-4.497572880015567</v>
      </c>
      <c r="E56" s="9" t="s">
        <v>382</v>
      </c>
      <c r="F56" s="168">
        <v>1</v>
      </c>
      <c r="G56" s="174">
        <v>1</v>
      </c>
      <c r="H56" s="169" t="s">
        <v>231</v>
      </c>
      <c r="I56" s="183" t="s">
        <v>186</v>
      </c>
    </row>
    <row r="57" spans="1:10" s="171" customFormat="1" x14ac:dyDescent="0.25">
      <c r="A57" s="181">
        <v>55</v>
      </c>
      <c r="B57" s="169" t="s">
        <v>103</v>
      </c>
      <c r="C57" s="168">
        <v>43</v>
      </c>
      <c r="D57" s="166">
        <v>-4.677367288307777</v>
      </c>
      <c r="E57" s="9" t="s">
        <v>1496</v>
      </c>
      <c r="F57" s="168">
        <v>1</v>
      </c>
      <c r="G57" s="168">
        <v>1</v>
      </c>
      <c r="H57" s="169" t="s">
        <v>232</v>
      </c>
      <c r="I57" s="183" t="s">
        <v>186</v>
      </c>
    </row>
    <row r="58" spans="1:10" s="171" customFormat="1" x14ac:dyDescent="0.25">
      <c r="A58" s="181">
        <v>56</v>
      </c>
      <c r="B58" s="169" t="s">
        <v>104</v>
      </c>
      <c r="C58" s="168">
        <v>2.7</v>
      </c>
      <c r="D58" s="166">
        <v>-4.6675615400843951</v>
      </c>
      <c r="E58" s="9" t="s">
        <v>357</v>
      </c>
      <c r="F58" s="168">
        <v>1</v>
      </c>
      <c r="G58" s="168">
        <v>1</v>
      </c>
      <c r="H58" s="169" t="s">
        <v>233</v>
      </c>
      <c r="I58" s="183" t="s">
        <v>186</v>
      </c>
    </row>
    <row r="59" spans="1:10" s="171" customFormat="1" x14ac:dyDescent="0.25">
      <c r="A59" s="181">
        <v>57</v>
      </c>
      <c r="B59" s="169" t="s">
        <v>105</v>
      </c>
      <c r="C59" s="168">
        <v>4.0000000000000001E-3</v>
      </c>
      <c r="D59" s="166">
        <v>-4.8239087409443187</v>
      </c>
      <c r="E59" s="9" t="s">
        <v>342</v>
      </c>
      <c r="F59" s="168">
        <v>2</v>
      </c>
      <c r="G59" s="168">
        <v>2</v>
      </c>
      <c r="H59" s="169" t="s">
        <v>234</v>
      </c>
      <c r="I59" s="183" t="s">
        <v>186</v>
      </c>
    </row>
    <row r="60" spans="1:10" s="171" customFormat="1" x14ac:dyDescent="0.25">
      <c r="A60" s="181">
        <v>58</v>
      </c>
      <c r="B60" s="169" t="s">
        <v>106</v>
      </c>
      <c r="C60" s="168">
        <v>3.054612E-3</v>
      </c>
      <c r="D60" s="166">
        <v>-4.8124792791635365</v>
      </c>
      <c r="E60" s="9" t="s">
        <v>306</v>
      </c>
      <c r="F60" s="168">
        <v>2</v>
      </c>
      <c r="G60" s="168">
        <v>2</v>
      </c>
      <c r="H60" s="169" t="s">
        <v>235</v>
      </c>
      <c r="I60" s="182" t="s">
        <v>186</v>
      </c>
    </row>
    <row r="61" spans="1:10" s="171" customFormat="1" x14ac:dyDescent="0.25">
      <c r="A61" s="181">
        <v>59</v>
      </c>
      <c r="B61" s="169" t="s">
        <v>236</v>
      </c>
      <c r="C61" s="178">
        <v>31</v>
      </c>
      <c r="D61" s="166">
        <v>-4.8068754016455388</v>
      </c>
      <c r="E61" s="9" t="s">
        <v>306</v>
      </c>
      <c r="F61" s="168">
        <v>1</v>
      </c>
      <c r="G61" s="168">
        <v>1</v>
      </c>
      <c r="H61" s="169" t="s">
        <v>237</v>
      </c>
      <c r="I61" s="182" t="s">
        <v>186</v>
      </c>
    </row>
    <row r="62" spans="1:10" s="171" customFormat="1" x14ac:dyDescent="0.25">
      <c r="A62" s="181">
        <v>60</v>
      </c>
      <c r="B62" s="169" t="s">
        <v>108</v>
      </c>
      <c r="C62" s="168">
        <v>0.19</v>
      </c>
      <c r="D62" s="166">
        <v>-5.6270879970298937</v>
      </c>
      <c r="E62" s="9" t="s">
        <v>322</v>
      </c>
      <c r="F62" s="168">
        <v>4</v>
      </c>
      <c r="G62" s="168">
        <v>4</v>
      </c>
      <c r="H62" s="169" t="s">
        <v>238</v>
      </c>
      <c r="I62" s="182" t="s">
        <v>186</v>
      </c>
    </row>
    <row r="63" spans="1:10" s="171" customFormat="1" x14ac:dyDescent="0.25">
      <c r="A63" s="181">
        <v>61</v>
      </c>
      <c r="B63" s="169" t="s">
        <v>111</v>
      </c>
      <c r="C63" s="168">
        <v>3.4000000000000002E-2</v>
      </c>
      <c r="D63" s="166">
        <v>-4.998266287191</v>
      </c>
      <c r="E63" s="9" t="s">
        <v>401</v>
      </c>
      <c r="F63" s="168">
        <v>2</v>
      </c>
      <c r="G63" s="168">
        <v>2</v>
      </c>
      <c r="H63" s="169" t="s">
        <v>239</v>
      </c>
      <c r="I63" s="182" t="s">
        <v>186</v>
      </c>
    </row>
    <row r="64" spans="1:10" s="171" customFormat="1" x14ac:dyDescent="0.25">
      <c r="A64" s="181">
        <v>62</v>
      </c>
      <c r="B64" s="169" t="s">
        <v>112</v>
      </c>
      <c r="C64" s="168">
        <v>3.0000000000000001E-3</v>
      </c>
      <c r="D64" s="166">
        <v>-6.9208187539523749</v>
      </c>
      <c r="E64" s="9" t="s">
        <v>322</v>
      </c>
      <c r="F64" s="168">
        <v>4</v>
      </c>
      <c r="G64" s="168">
        <v>4</v>
      </c>
      <c r="H64" s="175" t="s">
        <v>240</v>
      </c>
      <c r="I64" s="182" t="s">
        <v>186</v>
      </c>
    </row>
    <row r="65" spans="1:9" s="171" customFormat="1" x14ac:dyDescent="0.25">
      <c r="A65" s="181">
        <v>63</v>
      </c>
      <c r="B65" s="169" t="s">
        <v>113</v>
      </c>
      <c r="C65" s="168" t="s">
        <v>1392</v>
      </c>
      <c r="D65" s="166">
        <v>-5.0506099933550868</v>
      </c>
      <c r="E65" s="9" t="s">
        <v>296</v>
      </c>
      <c r="F65" s="168">
        <v>1</v>
      </c>
      <c r="G65" s="168">
        <v>1</v>
      </c>
      <c r="H65" s="169" t="s">
        <v>241</v>
      </c>
      <c r="I65" s="182" t="s">
        <v>186</v>
      </c>
    </row>
    <row r="66" spans="1:9" s="171" customFormat="1" x14ac:dyDescent="0.25">
      <c r="A66" s="181">
        <v>64</v>
      </c>
      <c r="B66" s="169" t="s">
        <v>114</v>
      </c>
      <c r="C66" s="168">
        <v>0.4</v>
      </c>
      <c r="D66" s="166">
        <v>-4.6615435063953949</v>
      </c>
      <c r="E66" s="9" t="s">
        <v>306</v>
      </c>
      <c r="F66" s="168">
        <v>2</v>
      </c>
      <c r="G66" s="168">
        <v>2</v>
      </c>
      <c r="H66" s="169" t="s">
        <v>242</v>
      </c>
      <c r="I66" s="183" t="s">
        <v>186</v>
      </c>
    </row>
    <row r="67" spans="1:9" s="171" customFormat="1" x14ac:dyDescent="0.25">
      <c r="A67" s="181">
        <v>65</v>
      </c>
      <c r="B67" s="169" t="s">
        <v>115</v>
      </c>
      <c r="C67" s="168" t="s">
        <v>1396</v>
      </c>
      <c r="D67" s="166">
        <v>-4.6064247967304128</v>
      </c>
      <c r="E67" s="9" t="s">
        <v>303</v>
      </c>
      <c r="F67" s="168">
        <v>1</v>
      </c>
      <c r="G67" s="168">
        <v>1</v>
      </c>
      <c r="H67" s="169" t="s">
        <v>243</v>
      </c>
      <c r="I67" s="183" t="s">
        <v>186</v>
      </c>
    </row>
    <row r="68" spans="1:9" s="171" customFormat="1" x14ac:dyDescent="0.25">
      <c r="A68" s="181">
        <v>66</v>
      </c>
      <c r="B68" s="169" t="s">
        <v>116</v>
      </c>
      <c r="C68" s="168" t="s">
        <v>1393</v>
      </c>
      <c r="D68" s="166">
        <v>-4.7258421507363204</v>
      </c>
      <c r="E68" s="9" t="s">
        <v>306</v>
      </c>
      <c r="F68" s="168">
        <v>2</v>
      </c>
      <c r="G68" s="168">
        <v>2</v>
      </c>
      <c r="H68" s="169" t="s">
        <v>244</v>
      </c>
      <c r="I68" s="183" t="s">
        <v>186</v>
      </c>
    </row>
    <row r="69" spans="1:9" s="171" customFormat="1" x14ac:dyDescent="0.25">
      <c r="A69" s="181">
        <v>67</v>
      </c>
      <c r="B69" s="169" t="s">
        <v>117</v>
      </c>
      <c r="C69" s="168" t="s">
        <v>1393</v>
      </c>
      <c r="D69" s="166">
        <v>-5.0915149811213505</v>
      </c>
      <c r="E69" s="9" t="s">
        <v>362</v>
      </c>
      <c r="F69" s="168">
        <v>2</v>
      </c>
      <c r="G69" s="168">
        <v>2</v>
      </c>
      <c r="H69" s="169" t="s">
        <v>245</v>
      </c>
      <c r="I69" s="183" t="s">
        <v>186</v>
      </c>
    </row>
    <row r="70" spans="1:9" s="171" customFormat="1" x14ac:dyDescent="0.25">
      <c r="A70" s="181">
        <v>68</v>
      </c>
      <c r="B70" s="169" t="s">
        <v>246</v>
      </c>
      <c r="C70" s="179" t="s">
        <v>1392</v>
      </c>
      <c r="D70" s="166">
        <v>-4.8138916201867943</v>
      </c>
      <c r="E70" s="9" t="s">
        <v>602</v>
      </c>
      <c r="F70" s="168">
        <v>1</v>
      </c>
      <c r="G70" s="168">
        <v>1</v>
      </c>
      <c r="H70" s="169" t="s">
        <v>195</v>
      </c>
      <c r="I70" s="182" t="s">
        <v>186</v>
      </c>
    </row>
    <row r="71" spans="1:9" s="171" customFormat="1" x14ac:dyDescent="0.25">
      <c r="A71" s="181">
        <v>69</v>
      </c>
      <c r="B71" s="169" t="s">
        <v>119</v>
      </c>
      <c r="C71" s="168" t="s">
        <v>1392</v>
      </c>
      <c r="D71" s="166">
        <v>-5.8068754016455379</v>
      </c>
      <c r="E71" s="9" t="s">
        <v>524</v>
      </c>
      <c r="F71" s="168">
        <v>3</v>
      </c>
      <c r="G71" s="168">
        <v>3</v>
      </c>
      <c r="H71" s="169" t="s">
        <v>247</v>
      </c>
      <c r="I71" s="182" t="s">
        <v>186</v>
      </c>
    </row>
    <row r="72" spans="1:9" s="171" customFormat="1" x14ac:dyDescent="0.25">
      <c r="A72" s="181">
        <v>70</v>
      </c>
      <c r="B72" s="169" t="s">
        <v>122</v>
      </c>
      <c r="C72" s="168" t="s">
        <v>1392</v>
      </c>
      <c r="D72" s="166">
        <v>-4.5767541260631921</v>
      </c>
      <c r="E72" s="9" t="s">
        <v>303</v>
      </c>
      <c r="F72" s="168">
        <v>1</v>
      </c>
      <c r="G72" s="168">
        <v>1</v>
      </c>
      <c r="H72" s="169" t="s">
        <v>248</v>
      </c>
      <c r="I72" s="182" t="s">
        <v>186</v>
      </c>
    </row>
    <row r="73" spans="1:9" s="172" customFormat="1" x14ac:dyDescent="0.25">
      <c r="A73" s="181">
        <v>71</v>
      </c>
      <c r="B73" s="169" t="s">
        <v>44</v>
      </c>
      <c r="C73" s="168">
        <v>2E-3</v>
      </c>
      <c r="D73" s="166">
        <v>-4.3769575657536182</v>
      </c>
      <c r="E73" s="9" t="s">
        <v>1495</v>
      </c>
      <c r="F73" s="168">
        <v>2</v>
      </c>
      <c r="G73" s="168">
        <v>2</v>
      </c>
      <c r="H73" s="169" t="s">
        <v>183</v>
      </c>
      <c r="I73" s="182" t="s">
        <v>186</v>
      </c>
    </row>
    <row r="74" spans="1:9" s="171" customFormat="1" x14ac:dyDescent="0.25">
      <c r="A74" s="181">
        <v>72</v>
      </c>
      <c r="B74" s="169" t="s">
        <v>123</v>
      </c>
      <c r="C74" s="168" t="s">
        <v>1394</v>
      </c>
      <c r="D74" s="166">
        <v>-4.6840296545430826</v>
      </c>
      <c r="E74" s="9" t="s">
        <v>306</v>
      </c>
      <c r="F74" s="168">
        <v>1</v>
      </c>
      <c r="G74" s="168"/>
      <c r="H74" s="169"/>
      <c r="I74" s="169"/>
    </row>
    <row r="75" spans="1:9" s="171" customFormat="1" x14ac:dyDescent="0.25">
      <c r="A75" s="181">
        <v>73</v>
      </c>
      <c r="B75" s="169" t="s">
        <v>91</v>
      </c>
      <c r="C75" s="168">
        <v>142</v>
      </c>
      <c r="D75" s="166">
        <v>-6.7447274948966935</v>
      </c>
      <c r="E75" s="9" t="s">
        <v>373</v>
      </c>
      <c r="F75" s="168">
        <v>3</v>
      </c>
      <c r="G75" s="174"/>
      <c r="H75" s="169"/>
      <c r="I75" s="177"/>
    </row>
    <row r="76" spans="1:9" s="171" customFormat="1" x14ac:dyDescent="0.25">
      <c r="A76" s="181">
        <v>74</v>
      </c>
      <c r="B76" s="169" t="s">
        <v>50</v>
      </c>
      <c r="C76" s="168">
        <v>4.5</v>
      </c>
      <c r="D76" s="166">
        <v>-5.9208187539523749</v>
      </c>
      <c r="E76" s="9" t="s">
        <v>542</v>
      </c>
      <c r="F76" s="168">
        <v>3</v>
      </c>
      <c r="G76" s="168"/>
      <c r="H76" s="169"/>
      <c r="I76" s="169"/>
    </row>
    <row r="77" spans="1:9" s="171" customFormat="1" x14ac:dyDescent="0.25">
      <c r="A77" s="181">
        <v>75</v>
      </c>
      <c r="B77" s="169" t="s">
        <v>124</v>
      </c>
      <c r="C77" s="168" t="s">
        <v>1392</v>
      </c>
      <c r="D77" s="166">
        <v>-3.9157813132607613</v>
      </c>
      <c r="E77" s="9" t="s">
        <v>433</v>
      </c>
      <c r="F77" s="168">
        <v>1</v>
      </c>
      <c r="G77" s="168"/>
      <c r="H77" s="169"/>
      <c r="I77" s="169"/>
    </row>
    <row r="78" spans="1:9" s="171" customFormat="1" x14ac:dyDescent="0.25">
      <c r="A78" s="181">
        <v>76</v>
      </c>
      <c r="B78" s="169" t="s">
        <v>81</v>
      </c>
      <c r="C78" s="168">
        <v>1.806</v>
      </c>
      <c r="D78" s="166">
        <v>-5.0268721464003017</v>
      </c>
      <c r="E78" s="9" t="s">
        <v>450</v>
      </c>
      <c r="F78" s="168">
        <v>1</v>
      </c>
      <c r="G78" s="174"/>
      <c r="H78" s="169"/>
      <c r="I78" s="177"/>
    </row>
    <row r="79" spans="1:9" s="171" customFormat="1" x14ac:dyDescent="0.25">
      <c r="A79" s="181">
        <v>77</v>
      </c>
      <c r="B79" s="169" t="s">
        <v>125</v>
      </c>
      <c r="C79" s="168" t="s">
        <v>1392</v>
      </c>
      <c r="D79" s="166">
        <v>-5.9858996784803793</v>
      </c>
      <c r="E79" s="9" t="s">
        <v>562</v>
      </c>
      <c r="F79" s="168">
        <v>3</v>
      </c>
      <c r="G79" s="168"/>
      <c r="H79" s="169"/>
      <c r="I79" s="169"/>
    </row>
    <row r="80" spans="1:9" s="171" customFormat="1" x14ac:dyDescent="0.25">
      <c r="A80" s="181">
        <v>78</v>
      </c>
      <c r="B80" s="169" t="s">
        <v>126</v>
      </c>
      <c r="C80" s="168" t="s">
        <v>1392</v>
      </c>
      <c r="D80" s="166">
        <v>-4.1530446749801762</v>
      </c>
      <c r="E80" s="9" t="s">
        <v>321</v>
      </c>
      <c r="F80" s="168">
        <v>1</v>
      </c>
      <c r="G80" s="168"/>
      <c r="H80" s="169"/>
      <c r="I80" s="169"/>
    </row>
    <row r="81" spans="1:9" s="171" customFormat="1" x14ac:dyDescent="0.25">
      <c r="A81" s="181">
        <v>79</v>
      </c>
      <c r="B81" s="169" t="s">
        <v>127</v>
      </c>
      <c r="C81" s="168" t="s">
        <v>1392</v>
      </c>
      <c r="D81" s="166">
        <v>-5.6497519816658368</v>
      </c>
      <c r="E81" s="9" t="s">
        <v>524</v>
      </c>
      <c r="F81" s="168">
        <v>3</v>
      </c>
      <c r="G81" s="168"/>
      <c r="H81" s="169"/>
      <c r="I81" s="169"/>
    </row>
    <row r="82" spans="1:9" s="171" customFormat="1" x14ac:dyDescent="0.25">
      <c r="A82" s="181">
        <v>80</v>
      </c>
      <c r="B82" s="169" t="s">
        <v>128</v>
      </c>
      <c r="C82" s="168" t="s">
        <v>1394</v>
      </c>
      <c r="D82" s="166">
        <v>-4.3458234581220392</v>
      </c>
      <c r="E82" s="9" t="s">
        <v>321</v>
      </c>
      <c r="F82" s="168">
        <v>1</v>
      </c>
      <c r="G82" s="168"/>
      <c r="H82" s="169"/>
      <c r="I82" s="169"/>
    </row>
    <row r="83" spans="1:9" s="171" customFormat="1" ht="15" customHeight="1" x14ac:dyDescent="0.25">
      <c r="A83" s="181">
        <v>81</v>
      </c>
      <c r="B83" s="169" t="s">
        <v>129</v>
      </c>
      <c r="C83" s="168" t="s">
        <v>1397</v>
      </c>
      <c r="D83" s="166">
        <v>-4.7594507517174005</v>
      </c>
      <c r="E83" s="9" t="s">
        <v>321</v>
      </c>
      <c r="F83" s="168">
        <v>1</v>
      </c>
      <c r="G83" s="168"/>
      <c r="H83" s="169"/>
      <c r="I83" s="169"/>
    </row>
    <row r="84" spans="1:9" s="171" customFormat="1" x14ac:dyDescent="0.25">
      <c r="A84" s="181">
        <v>82</v>
      </c>
      <c r="B84" s="169" t="s">
        <v>130</v>
      </c>
      <c r="C84" s="168" t="s">
        <v>1398</v>
      </c>
      <c r="D84" s="166">
        <v>-4.804100347590766</v>
      </c>
      <c r="E84" s="9" t="s">
        <v>496</v>
      </c>
      <c r="F84" s="168">
        <v>2</v>
      </c>
      <c r="G84" s="168"/>
      <c r="H84" s="169"/>
      <c r="I84" s="169"/>
    </row>
    <row r="85" spans="1:9" s="171" customFormat="1" x14ac:dyDescent="0.25">
      <c r="A85" s="181">
        <v>83</v>
      </c>
      <c r="B85" s="169" t="s">
        <v>131</v>
      </c>
      <c r="C85" s="168">
        <v>0.8</v>
      </c>
      <c r="D85" s="166">
        <v>-4.5361070110140931</v>
      </c>
      <c r="E85" s="9" t="s">
        <v>306</v>
      </c>
      <c r="F85" s="168">
        <v>1</v>
      </c>
      <c r="G85" s="168"/>
      <c r="H85" s="169"/>
      <c r="I85" s="169"/>
    </row>
    <row r="86" spans="1:9" s="171" customFormat="1" x14ac:dyDescent="0.25">
      <c r="A86" s="181">
        <v>84</v>
      </c>
      <c r="B86" s="169" t="s">
        <v>132</v>
      </c>
      <c r="C86" s="168">
        <v>0.21</v>
      </c>
      <c r="D86" s="166">
        <v>-4.4762535331884354</v>
      </c>
      <c r="E86" s="9" t="s">
        <v>306</v>
      </c>
      <c r="F86" s="168">
        <v>1</v>
      </c>
      <c r="G86" s="168"/>
      <c r="H86" s="169"/>
      <c r="I86" s="169"/>
    </row>
    <row r="87" spans="1:9" s="171" customFormat="1" x14ac:dyDescent="0.25">
      <c r="A87" s="181">
        <v>85</v>
      </c>
      <c r="B87" s="169" t="s">
        <v>133</v>
      </c>
      <c r="C87" s="168">
        <v>4.7999999999999996E-3</v>
      </c>
      <c r="D87" s="166">
        <v>-4.3925449767853317</v>
      </c>
      <c r="E87" s="9" t="s">
        <v>321</v>
      </c>
      <c r="F87" s="168">
        <v>2</v>
      </c>
      <c r="G87" s="168"/>
      <c r="H87" s="169"/>
      <c r="I87" s="169"/>
    </row>
    <row r="88" spans="1:9" s="171" customFormat="1" x14ac:dyDescent="0.25">
      <c r="A88" s="181">
        <v>86</v>
      </c>
      <c r="B88" s="169" t="s">
        <v>134</v>
      </c>
      <c r="C88" s="168">
        <v>0.92</v>
      </c>
      <c r="D88" s="166">
        <v>-4.5826944167554746</v>
      </c>
      <c r="E88" s="9" t="s">
        <v>1500</v>
      </c>
      <c r="F88" s="168">
        <v>1</v>
      </c>
      <c r="G88" s="168"/>
      <c r="H88" s="169"/>
      <c r="I88" s="169"/>
    </row>
    <row r="89" spans="1:9" s="171" customFormat="1" x14ac:dyDescent="0.25">
      <c r="A89" s="181">
        <v>87</v>
      </c>
      <c r="B89" s="169" t="s">
        <v>135</v>
      </c>
      <c r="C89" s="168">
        <v>6.03</v>
      </c>
      <c r="D89" s="166">
        <v>-4.7212463990471711</v>
      </c>
      <c r="E89" s="9" t="s">
        <v>497</v>
      </c>
      <c r="F89" s="168">
        <v>1</v>
      </c>
      <c r="G89" s="168"/>
      <c r="H89" s="169"/>
      <c r="I89" s="169"/>
    </row>
    <row r="90" spans="1:9" s="171" customFormat="1" x14ac:dyDescent="0.25">
      <c r="A90" s="181">
        <v>88</v>
      </c>
      <c r="B90" s="169" t="s">
        <v>136</v>
      </c>
      <c r="C90" s="168" t="s">
        <v>1398</v>
      </c>
      <c r="D90" s="166">
        <v>-4.224025668870631</v>
      </c>
      <c r="E90" s="9" t="s">
        <v>321</v>
      </c>
      <c r="F90" s="168">
        <v>2</v>
      </c>
      <c r="G90" s="168"/>
      <c r="H90" s="169"/>
      <c r="I90" s="169"/>
    </row>
    <row r="91" spans="1:9" s="171" customFormat="1" x14ac:dyDescent="0.25">
      <c r="A91" s="181">
        <v>89</v>
      </c>
      <c r="B91" s="169" t="s">
        <v>137</v>
      </c>
      <c r="C91" s="168" t="s">
        <v>1392</v>
      </c>
      <c r="D91" s="166">
        <v>-7.4881166390211256</v>
      </c>
      <c r="E91" s="9" t="s">
        <v>399</v>
      </c>
      <c r="F91" s="168">
        <v>3</v>
      </c>
      <c r="G91" s="168"/>
      <c r="H91" s="169"/>
      <c r="I91" s="169"/>
    </row>
    <row r="92" spans="1:9" s="171" customFormat="1" x14ac:dyDescent="0.25">
      <c r="A92" s="181">
        <v>90</v>
      </c>
      <c r="B92" s="169" t="s">
        <v>138</v>
      </c>
      <c r="C92" s="168" t="s">
        <v>1392</v>
      </c>
      <c r="D92" s="166">
        <v>-4.5583048643592825</v>
      </c>
      <c r="E92" s="9" t="s">
        <v>1498</v>
      </c>
      <c r="F92" s="168">
        <v>1</v>
      </c>
      <c r="G92" s="168"/>
      <c r="H92" s="169"/>
      <c r="I92" s="169"/>
    </row>
    <row r="93" spans="1:9" s="171" customFormat="1" x14ac:dyDescent="0.25">
      <c r="A93" s="181">
        <v>91</v>
      </c>
      <c r="B93" s="169" t="s">
        <v>140</v>
      </c>
      <c r="C93" s="168" t="s">
        <v>1397</v>
      </c>
      <c r="D93" s="166">
        <v>-5.0555173278498318</v>
      </c>
      <c r="E93" s="9" t="s">
        <v>524</v>
      </c>
      <c r="F93" s="168">
        <v>1</v>
      </c>
      <c r="G93" s="168"/>
      <c r="H93" s="169"/>
      <c r="I93" s="169"/>
    </row>
    <row r="94" spans="1:9" s="171" customFormat="1" x14ac:dyDescent="0.25">
      <c r="A94" s="181">
        <v>92</v>
      </c>
      <c r="B94" s="169" t="s">
        <v>141</v>
      </c>
      <c r="C94" s="168" t="s">
        <v>1392</v>
      </c>
      <c r="D94" s="166">
        <v>-4.8894102897007512</v>
      </c>
      <c r="E94" s="9" t="s">
        <v>494</v>
      </c>
      <c r="F94" s="168">
        <v>1</v>
      </c>
      <c r="G94" s="168"/>
      <c r="H94" s="169"/>
      <c r="I94" s="169"/>
    </row>
    <row r="95" spans="1:9" s="171" customFormat="1" x14ac:dyDescent="0.25">
      <c r="A95" s="181">
        <v>93</v>
      </c>
      <c r="B95" s="169" t="s">
        <v>142</v>
      </c>
      <c r="C95" s="168">
        <v>250</v>
      </c>
      <c r="D95" s="166">
        <v>-4.9136401693252516</v>
      </c>
      <c r="E95" s="9" t="s">
        <v>306</v>
      </c>
      <c r="F95" s="168">
        <v>1</v>
      </c>
      <c r="G95" s="168"/>
      <c r="H95" s="169"/>
      <c r="I95" s="169"/>
    </row>
    <row r="96" spans="1:9" s="171" customFormat="1" x14ac:dyDescent="0.25">
      <c r="A96" s="181">
        <v>94</v>
      </c>
      <c r="B96" s="169" t="s">
        <v>249</v>
      </c>
      <c r="C96" s="168" t="s">
        <v>415</v>
      </c>
      <c r="D96" s="166">
        <v>-5.2093630380682967</v>
      </c>
      <c r="E96" s="9" t="s">
        <v>601</v>
      </c>
      <c r="F96" s="168">
        <v>3</v>
      </c>
      <c r="G96" s="168"/>
      <c r="H96" s="169"/>
      <c r="I96" s="169"/>
    </row>
    <row r="97" spans="1:9" s="171" customFormat="1" x14ac:dyDescent="0.25">
      <c r="A97" s="181">
        <v>95</v>
      </c>
      <c r="B97" s="169" t="s">
        <v>144</v>
      </c>
      <c r="C97" s="168" t="s">
        <v>1395</v>
      </c>
      <c r="D97" s="166">
        <v>-4.5638373529592435</v>
      </c>
      <c r="E97" s="9" t="s">
        <v>306</v>
      </c>
      <c r="F97" s="168">
        <v>1</v>
      </c>
      <c r="G97" s="168"/>
      <c r="H97" s="169"/>
      <c r="I97" s="169"/>
    </row>
    <row r="98" spans="1:9" s="171" customFormat="1" x14ac:dyDescent="0.25">
      <c r="A98" s="181">
        <v>96</v>
      </c>
      <c r="B98" s="169" t="s">
        <v>145</v>
      </c>
      <c r="C98" s="168" t="s">
        <v>1398</v>
      </c>
      <c r="D98" s="166">
        <v>-4.5171264163912461</v>
      </c>
      <c r="E98" s="9" t="s">
        <v>306</v>
      </c>
      <c r="F98" s="168">
        <v>2</v>
      </c>
      <c r="G98" s="168"/>
      <c r="H98" s="169"/>
      <c r="I98" s="169"/>
    </row>
    <row r="99" spans="1:9" s="171" customFormat="1" x14ac:dyDescent="0.25">
      <c r="A99" s="181">
        <v>97</v>
      </c>
      <c r="B99" s="169" t="s">
        <v>146</v>
      </c>
      <c r="C99" s="168" t="s">
        <v>1393</v>
      </c>
      <c r="D99" s="166">
        <v>-4.4306260903849539</v>
      </c>
      <c r="E99" s="9" t="s">
        <v>306</v>
      </c>
      <c r="F99" s="168">
        <v>2</v>
      </c>
      <c r="G99" s="168"/>
      <c r="H99" s="169"/>
      <c r="I99" s="169"/>
    </row>
    <row r="100" spans="1:9" s="171" customFormat="1" x14ac:dyDescent="0.25">
      <c r="A100" s="181">
        <v>98</v>
      </c>
      <c r="B100" s="169" t="s">
        <v>250</v>
      </c>
      <c r="C100" s="168">
        <v>0.74</v>
      </c>
      <c r="D100" s="166">
        <v>-4.9507819773298181</v>
      </c>
      <c r="E100" s="9" t="s">
        <v>333</v>
      </c>
      <c r="F100" s="168">
        <v>1</v>
      </c>
      <c r="G100" s="168"/>
      <c r="H100" s="175"/>
      <c r="I100" s="169"/>
    </row>
    <row r="101" spans="1:9" s="171" customFormat="1" x14ac:dyDescent="0.25">
      <c r="A101" s="181">
        <v>99</v>
      </c>
      <c r="B101" s="169" t="s">
        <v>251</v>
      </c>
      <c r="C101" s="180">
        <v>35.5</v>
      </c>
      <c r="D101" s="166">
        <v>-4.8538719643217618</v>
      </c>
      <c r="E101" s="9" t="s">
        <v>321</v>
      </c>
      <c r="F101" s="168">
        <v>1</v>
      </c>
      <c r="G101" s="168"/>
      <c r="H101" s="169"/>
      <c r="I101" s="169"/>
    </row>
    <row r="102" spans="1:9" s="171" customFormat="1" x14ac:dyDescent="0.25">
      <c r="A102" s="181">
        <v>100</v>
      </c>
      <c r="B102" s="169" t="s">
        <v>148</v>
      </c>
      <c r="C102" s="168">
        <v>3.2000000000000002E-3</v>
      </c>
      <c r="D102" s="166">
        <v>-5.0188612173593397</v>
      </c>
      <c r="E102" s="9" t="s">
        <v>1504</v>
      </c>
      <c r="F102" s="168">
        <v>2</v>
      </c>
      <c r="G102" s="168"/>
      <c r="H102" s="169"/>
      <c r="I102" s="169"/>
    </row>
    <row r="103" spans="1:9" s="171" customFormat="1" x14ac:dyDescent="0.25">
      <c r="A103" s="181">
        <v>101</v>
      </c>
      <c r="B103" s="169" t="s">
        <v>149</v>
      </c>
      <c r="C103" s="168">
        <v>52</v>
      </c>
      <c r="D103" s="166">
        <v>-5.3098039199714862</v>
      </c>
      <c r="E103" s="9" t="s">
        <v>342</v>
      </c>
      <c r="F103" s="168">
        <v>3</v>
      </c>
      <c r="G103" s="168"/>
      <c r="H103" s="169"/>
      <c r="I103" s="169"/>
    </row>
    <row r="104" spans="1:9" s="171" customFormat="1" x14ac:dyDescent="0.25">
      <c r="A104" s="181">
        <v>102</v>
      </c>
      <c r="B104" s="169" t="s">
        <v>252</v>
      </c>
      <c r="C104" s="178">
        <v>133</v>
      </c>
      <c r="D104" s="166">
        <v>-4.5702477199975924</v>
      </c>
      <c r="E104" s="9" t="s">
        <v>306</v>
      </c>
      <c r="F104" s="168">
        <v>1</v>
      </c>
      <c r="G104" s="168"/>
      <c r="H104" s="169"/>
      <c r="I104" s="169"/>
    </row>
    <row r="105" spans="1:9" s="171" customFormat="1" x14ac:dyDescent="0.25">
      <c r="A105" s="181">
        <v>103</v>
      </c>
      <c r="B105" s="169" t="s">
        <v>151</v>
      </c>
      <c r="C105" s="168">
        <v>0.45700000000000002</v>
      </c>
      <c r="D105" s="166">
        <v>-5.3487219860018556</v>
      </c>
      <c r="E105" s="9" t="s">
        <v>524</v>
      </c>
      <c r="F105" s="168">
        <v>3</v>
      </c>
      <c r="G105" s="168"/>
      <c r="H105" s="169"/>
      <c r="I105" s="169"/>
    </row>
    <row r="106" spans="1:9" s="171" customFormat="1" x14ac:dyDescent="0.25">
      <c r="A106" s="181">
        <v>104</v>
      </c>
      <c r="B106" s="169" t="s">
        <v>152</v>
      </c>
      <c r="C106" s="168">
        <v>6.3299999999999997E-3</v>
      </c>
      <c r="D106" s="166">
        <v>-4.7698066211309547</v>
      </c>
      <c r="E106" s="9" t="s">
        <v>599</v>
      </c>
      <c r="F106" s="168">
        <v>2</v>
      </c>
      <c r="G106" s="168"/>
      <c r="H106" s="169"/>
      <c r="I106" s="169"/>
    </row>
    <row r="107" spans="1:9" s="171" customFormat="1" x14ac:dyDescent="0.25">
      <c r="A107" s="181">
        <v>105</v>
      </c>
      <c r="B107" s="169" t="s">
        <v>153</v>
      </c>
      <c r="C107" s="168">
        <v>3.7000000000000002E-3</v>
      </c>
      <c r="D107" s="166">
        <v>-4.6595558851598815</v>
      </c>
      <c r="E107" s="9" t="s">
        <v>274</v>
      </c>
      <c r="F107" s="168">
        <v>2</v>
      </c>
      <c r="G107" s="168"/>
      <c r="H107" s="169"/>
      <c r="I107" s="169"/>
    </row>
    <row r="108" spans="1:9" s="171" customFormat="1" x14ac:dyDescent="0.25">
      <c r="A108" s="181">
        <v>106</v>
      </c>
      <c r="B108" s="169" t="s">
        <v>154</v>
      </c>
      <c r="C108" s="168">
        <v>500</v>
      </c>
      <c r="D108" s="166">
        <v>-4.1518108830086016</v>
      </c>
      <c r="E108" s="9" t="s">
        <v>321</v>
      </c>
      <c r="F108" s="168">
        <v>1</v>
      </c>
      <c r="G108" s="168"/>
      <c r="H108" s="169"/>
      <c r="I108" s="169"/>
    </row>
    <row r="109" spans="1:9" s="171" customFormat="1" x14ac:dyDescent="0.25">
      <c r="A109" s="181">
        <v>107</v>
      </c>
      <c r="B109" s="169" t="s">
        <v>155</v>
      </c>
      <c r="C109" s="168">
        <v>10</v>
      </c>
      <c r="D109" s="166">
        <v>-5.8239087409443187</v>
      </c>
      <c r="E109" s="9" t="s">
        <v>288</v>
      </c>
      <c r="F109" s="168">
        <v>3</v>
      </c>
      <c r="G109" s="168"/>
      <c r="H109" s="169"/>
      <c r="I109" s="169"/>
    </row>
    <row r="110" spans="1:9" s="171" customFormat="1" x14ac:dyDescent="0.25">
      <c r="A110" s="181">
        <v>108</v>
      </c>
      <c r="B110" s="169" t="s">
        <v>156</v>
      </c>
      <c r="C110" s="168">
        <v>90</v>
      </c>
      <c r="D110" s="166">
        <v>-5.7721132953863261</v>
      </c>
      <c r="E110" s="9" t="s">
        <v>596</v>
      </c>
      <c r="F110" s="168">
        <v>3</v>
      </c>
      <c r="G110" s="168"/>
      <c r="H110" s="169"/>
      <c r="I110" s="169"/>
    </row>
    <row r="111" spans="1:9" s="171" customFormat="1" x14ac:dyDescent="0.25">
      <c r="A111" s="181">
        <v>109</v>
      </c>
      <c r="B111" s="169" t="s">
        <v>157</v>
      </c>
      <c r="C111" s="168">
        <v>8.3339999999999998E-4</v>
      </c>
      <c r="D111" s="166">
        <v>-4.3419886033428874</v>
      </c>
      <c r="E111" s="9" t="s">
        <v>321</v>
      </c>
      <c r="F111" s="168">
        <v>2</v>
      </c>
      <c r="G111" s="168"/>
      <c r="H111" s="169"/>
      <c r="I111" s="169"/>
    </row>
    <row r="112" spans="1:9" s="171" customFormat="1" x14ac:dyDescent="0.25">
      <c r="A112" s="181">
        <v>110</v>
      </c>
      <c r="B112" s="169" t="s">
        <v>158</v>
      </c>
      <c r="C112" s="168">
        <v>142.9</v>
      </c>
      <c r="D112" s="166">
        <v>-4.6382721639824069</v>
      </c>
      <c r="E112" s="9" t="s">
        <v>1506</v>
      </c>
      <c r="F112" s="168">
        <v>1</v>
      </c>
      <c r="G112" s="168"/>
      <c r="H112" s="169"/>
      <c r="I112" s="169"/>
    </row>
    <row r="113" spans="1:9" s="171" customFormat="1" x14ac:dyDescent="0.25">
      <c r="A113" s="181">
        <v>111</v>
      </c>
      <c r="B113" s="169" t="s">
        <v>159</v>
      </c>
      <c r="C113" s="168">
        <v>11.05</v>
      </c>
      <c r="D113" s="166">
        <v>-4.7536245359964919</v>
      </c>
      <c r="E113" s="9" t="s">
        <v>1502</v>
      </c>
      <c r="F113" s="168">
        <v>1</v>
      </c>
      <c r="G113" s="168"/>
      <c r="H113" s="169"/>
      <c r="I113" s="169"/>
    </row>
    <row r="114" spans="1:9" s="171" customFormat="1" x14ac:dyDescent="0.25">
      <c r="A114" s="181">
        <v>112</v>
      </c>
      <c r="B114" s="169" t="s">
        <v>160</v>
      </c>
      <c r="C114" s="168">
        <v>1.01E-4</v>
      </c>
      <c r="D114" s="166">
        <v>-4.6989700043360187</v>
      </c>
      <c r="E114" s="9" t="s">
        <v>522</v>
      </c>
      <c r="F114" s="168">
        <v>2</v>
      </c>
      <c r="G114" s="168"/>
      <c r="H114" s="169"/>
      <c r="I114" s="169"/>
    </row>
    <row r="115" spans="1:9" s="171" customFormat="1" x14ac:dyDescent="0.25">
      <c r="A115" s="181">
        <v>113</v>
      </c>
      <c r="B115" s="169" t="s">
        <v>161</v>
      </c>
      <c r="C115" s="168" t="s">
        <v>441</v>
      </c>
      <c r="D115" s="166">
        <v>-4.3187587626244124</v>
      </c>
      <c r="E115" s="9" t="s">
        <v>442</v>
      </c>
      <c r="F115" s="168">
        <v>1</v>
      </c>
      <c r="G115" s="168"/>
      <c r="H115" s="169"/>
      <c r="I115" s="169"/>
    </row>
    <row r="116" spans="1:9" s="171" customFormat="1" ht="15" customHeight="1" x14ac:dyDescent="0.25">
      <c r="A116" s="181">
        <v>114</v>
      </c>
      <c r="B116" s="169" t="s">
        <v>162</v>
      </c>
      <c r="C116" s="168">
        <v>20</v>
      </c>
      <c r="D116" s="166">
        <v>-5.1475200063631439</v>
      </c>
      <c r="E116" s="9" t="s">
        <v>321</v>
      </c>
      <c r="F116" s="168">
        <v>1</v>
      </c>
      <c r="G116" s="168"/>
      <c r="H116" s="169"/>
      <c r="I116" s="169"/>
    </row>
    <row r="117" spans="1:9" s="171" customFormat="1" x14ac:dyDescent="0.25">
      <c r="A117" s="181">
        <v>115</v>
      </c>
      <c r="B117" s="169" t="s">
        <v>163</v>
      </c>
      <c r="C117" s="168">
        <v>4.2999999999999997E-2</v>
      </c>
      <c r="D117" s="166">
        <v>-4.4100503986742927</v>
      </c>
      <c r="E117" s="9" t="s">
        <v>321</v>
      </c>
      <c r="F117" s="168">
        <v>2</v>
      </c>
      <c r="G117" s="168"/>
      <c r="H117" s="169"/>
      <c r="I117" s="169"/>
    </row>
    <row r="118" spans="1:9" s="171" customFormat="1" x14ac:dyDescent="0.25">
      <c r="A118" s="181">
        <v>116</v>
      </c>
      <c r="B118" s="169" t="s">
        <v>164</v>
      </c>
      <c r="C118" s="168" t="s">
        <v>1392</v>
      </c>
      <c r="D118" s="166">
        <v>-5.0347982989740876</v>
      </c>
      <c r="E118" s="9" t="s">
        <v>594</v>
      </c>
      <c r="F118" s="168">
        <v>1</v>
      </c>
      <c r="G118" s="168"/>
      <c r="H118" s="169"/>
      <c r="I118" s="169"/>
    </row>
    <row r="119" spans="1:9" s="171" customFormat="1" x14ac:dyDescent="0.25">
      <c r="A119" s="181">
        <v>117</v>
      </c>
      <c r="B119" s="169" t="s">
        <v>165</v>
      </c>
      <c r="C119" s="168">
        <v>0.8</v>
      </c>
      <c r="D119" s="166">
        <v>-4.4559319556497243</v>
      </c>
      <c r="E119" s="9" t="s">
        <v>334</v>
      </c>
      <c r="F119" s="168">
        <v>1</v>
      </c>
      <c r="G119" s="168"/>
      <c r="H119" s="169"/>
      <c r="I119" s="169"/>
    </row>
    <row r="120" spans="1:9" s="171" customFormat="1" ht="15" customHeight="1" x14ac:dyDescent="0.25">
      <c r="A120" s="181">
        <v>118</v>
      </c>
      <c r="B120" s="169" t="s">
        <v>166</v>
      </c>
      <c r="C120" s="168">
        <v>0.35</v>
      </c>
      <c r="D120" s="166">
        <v>-4.9208187539523749</v>
      </c>
      <c r="E120" s="9" t="s">
        <v>469</v>
      </c>
      <c r="F120" s="168">
        <v>1</v>
      </c>
      <c r="G120" s="168"/>
      <c r="H120" s="169"/>
      <c r="I120" s="169"/>
    </row>
    <row r="121" spans="1:9" s="171" customFormat="1" x14ac:dyDescent="0.25">
      <c r="A121" s="181">
        <v>119</v>
      </c>
      <c r="B121" s="169" t="s">
        <v>168</v>
      </c>
      <c r="C121" s="168" t="s">
        <v>1398</v>
      </c>
      <c r="D121" s="166">
        <v>-4.7033348097384691</v>
      </c>
      <c r="E121" s="9" t="s">
        <v>312</v>
      </c>
      <c r="F121" s="168">
        <v>2</v>
      </c>
      <c r="G121" s="168"/>
      <c r="H121" s="169"/>
      <c r="I121" s="169"/>
    </row>
    <row r="122" spans="1:9" s="171" customFormat="1" x14ac:dyDescent="0.25">
      <c r="A122" s="181">
        <v>120</v>
      </c>
      <c r="B122" s="169" t="s">
        <v>169</v>
      </c>
      <c r="C122" s="168" t="s">
        <v>290</v>
      </c>
      <c r="D122" s="166">
        <v>-5.8239087409443187</v>
      </c>
      <c r="E122" s="9" t="s">
        <v>289</v>
      </c>
      <c r="F122" s="168">
        <v>3</v>
      </c>
      <c r="G122" s="168"/>
      <c r="H122" s="169"/>
      <c r="I122" s="169"/>
    </row>
    <row r="123" spans="1:9" s="171" customFormat="1" x14ac:dyDescent="0.25">
      <c r="A123" s="181">
        <v>121</v>
      </c>
      <c r="B123" s="169" t="s">
        <v>170</v>
      </c>
      <c r="C123" s="168">
        <v>27.8</v>
      </c>
      <c r="D123" s="166">
        <v>-4.7772835288524167</v>
      </c>
      <c r="E123" s="9" t="s">
        <v>306</v>
      </c>
      <c r="F123" s="168">
        <v>1</v>
      </c>
      <c r="G123" s="168"/>
      <c r="H123" s="169"/>
      <c r="I123" s="169"/>
    </row>
    <row r="124" spans="1:9" s="171" customFormat="1" x14ac:dyDescent="0.25">
      <c r="A124" s="181">
        <v>122</v>
      </c>
      <c r="B124" s="169" t="s">
        <v>171</v>
      </c>
      <c r="C124" s="168">
        <v>14.869</v>
      </c>
      <c r="D124" s="166">
        <v>-4.4989407377822488</v>
      </c>
      <c r="E124" s="9" t="s">
        <v>321</v>
      </c>
      <c r="F124" s="168">
        <v>1</v>
      </c>
      <c r="G124" s="168"/>
      <c r="H124" s="169"/>
      <c r="I124" s="169"/>
    </row>
    <row r="125" spans="1:9" s="171" customFormat="1" x14ac:dyDescent="0.25">
      <c r="A125" s="181">
        <v>123</v>
      </c>
      <c r="B125" s="169" t="s">
        <v>172</v>
      </c>
      <c r="C125" s="168" t="s">
        <v>1397</v>
      </c>
      <c r="D125" s="166">
        <v>-5.0132282657337548</v>
      </c>
      <c r="E125" s="9" t="s">
        <v>306</v>
      </c>
      <c r="F125" s="168">
        <v>1</v>
      </c>
      <c r="G125" s="168"/>
      <c r="H125" s="169"/>
      <c r="I125" s="169"/>
    </row>
    <row r="126" spans="1:9" s="171" customFormat="1" x14ac:dyDescent="0.25">
      <c r="A126" s="181">
        <v>124</v>
      </c>
      <c r="B126" s="169" t="s">
        <v>173</v>
      </c>
      <c r="C126" s="168">
        <v>1.0549999999999999E-3</v>
      </c>
      <c r="D126" s="166">
        <v>-4.1530446749801762</v>
      </c>
      <c r="E126" s="9" t="s">
        <v>321</v>
      </c>
      <c r="F126" s="168">
        <v>2</v>
      </c>
      <c r="G126" s="168"/>
      <c r="H126" s="169"/>
      <c r="I126" s="169"/>
    </row>
    <row r="127" spans="1:9" s="171" customFormat="1" x14ac:dyDescent="0.25">
      <c r="A127" s="181">
        <v>125</v>
      </c>
      <c r="B127" s="169" t="s">
        <v>174</v>
      </c>
      <c r="C127" s="168">
        <v>2.5000000000000001E-2</v>
      </c>
      <c r="D127" s="166">
        <v>-4.4723700991286615</v>
      </c>
      <c r="E127" s="9" t="s">
        <v>321</v>
      </c>
      <c r="F127" s="168">
        <v>2</v>
      </c>
      <c r="G127" s="168"/>
      <c r="H127" s="169"/>
      <c r="I127" s="169"/>
    </row>
    <row r="128" spans="1:9" s="171" customFormat="1" x14ac:dyDescent="0.25">
      <c r="A128" s="181">
        <v>126</v>
      </c>
      <c r="B128" s="169" t="s">
        <v>175</v>
      </c>
      <c r="C128" s="168">
        <v>0.15</v>
      </c>
      <c r="D128" s="166">
        <v>-4.3872161432802645</v>
      </c>
      <c r="E128" s="9" t="s">
        <v>440</v>
      </c>
      <c r="F128" s="168">
        <v>2</v>
      </c>
      <c r="G128" s="168"/>
      <c r="H128" s="169"/>
      <c r="I128" s="169"/>
    </row>
    <row r="129" spans="1:9" s="171" customFormat="1" x14ac:dyDescent="0.25">
      <c r="A129" s="181">
        <v>127</v>
      </c>
      <c r="B129" s="169" t="s">
        <v>176</v>
      </c>
      <c r="C129" s="168">
        <v>0.8</v>
      </c>
      <c r="D129" s="166">
        <v>-6.6989700043360187</v>
      </c>
      <c r="E129" s="9" t="s">
        <v>283</v>
      </c>
      <c r="F129" s="168">
        <v>3</v>
      </c>
      <c r="G129" s="168"/>
      <c r="H129" s="169"/>
      <c r="I129" s="169"/>
    </row>
    <row r="132" spans="1:9" x14ac:dyDescent="0.2">
      <c r="B132" s="11"/>
      <c r="C132" s="16"/>
    </row>
    <row r="133" spans="1:9" x14ac:dyDescent="0.2">
      <c r="B133" s="11"/>
      <c r="C133" s="119"/>
    </row>
    <row r="134" spans="1:9" x14ac:dyDescent="0.2">
      <c r="B134" s="11"/>
      <c r="C134" s="119"/>
    </row>
  </sheetData>
  <conditionalFormatting sqref="I9 I16 G3:G129 I19 I74:I129">
    <cfRule type="containsText" dxfId="3" priority="2" operator="containsText" text="x">
      <formula>NOT(ISERROR(SEARCH("x",G3)))</formula>
    </cfRule>
  </conditionalFormatting>
  <conditionalFormatting sqref="I7">
    <cfRule type="containsBlanks" dxfId="2" priority="1">
      <formula>LEN(TRIM(I7))=0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2"/>
  <sheetViews>
    <sheetView zoomScaleNormal="100" workbookViewId="0">
      <pane ySplit="2" topLeftCell="A3" activePane="bottomLeft" state="frozen"/>
      <selection pane="bottomLeft" activeCell="E38" sqref="E38"/>
    </sheetView>
  </sheetViews>
  <sheetFormatPr defaultRowHeight="12.75" x14ac:dyDescent="0.2"/>
  <cols>
    <col min="1" max="1" width="5.140625" style="125" customWidth="1"/>
    <col min="2" max="2" width="23.5703125" style="126" customWidth="1"/>
    <col min="3" max="3" width="14.85546875" style="127" customWidth="1"/>
    <col min="4" max="4" width="10.140625" style="128" customWidth="1"/>
    <col min="5" max="5" width="82.5703125" style="129" customWidth="1"/>
    <col min="6" max="6" width="9.140625" style="125" customWidth="1"/>
    <col min="7" max="7" width="9.140625" style="125"/>
    <col min="8" max="8" width="9.140625" style="130"/>
    <col min="9" max="9" width="22.140625" style="130" customWidth="1"/>
    <col min="10" max="16384" width="9.140625" style="125"/>
  </cols>
  <sheetData>
    <row r="1" spans="1:12" ht="15.75" x14ac:dyDescent="0.25">
      <c r="A1" s="164" t="s">
        <v>1558</v>
      </c>
    </row>
    <row r="2" spans="1:12" s="136" customFormat="1" ht="40.5" customHeight="1" thickBot="1" x14ac:dyDescent="0.25">
      <c r="A2" s="131" t="s">
        <v>590</v>
      </c>
      <c r="B2" s="132" t="s">
        <v>178</v>
      </c>
      <c r="C2" s="133" t="s">
        <v>1370</v>
      </c>
      <c r="D2" s="134" t="s">
        <v>1477</v>
      </c>
      <c r="E2" s="135" t="s">
        <v>581</v>
      </c>
      <c r="G2" s="137"/>
      <c r="J2" s="137"/>
    </row>
    <row r="3" spans="1:12" ht="12" customHeight="1" x14ac:dyDescent="0.2">
      <c r="A3" s="138">
        <v>1</v>
      </c>
      <c r="B3" s="139" t="s">
        <v>53</v>
      </c>
      <c r="C3" s="127">
        <v>1.68E-6</v>
      </c>
      <c r="D3" s="128">
        <v>32</v>
      </c>
      <c r="E3" s="140" t="s">
        <v>267</v>
      </c>
      <c r="F3" s="139"/>
      <c r="G3" s="139"/>
      <c r="H3" s="141"/>
      <c r="I3" s="141"/>
      <c r="J3" s="139"/>
    </row>
    <row r="4" spans="1:12" ht="12" customHeight="1" x14ac:dyDescent="0.2">
      <c r="A4" s="138">
        <v>2</v>
      </c>
      <c r="B4" s="142" t="s">
        <v>125</v>
      </c>
      <c r="C4" s="138" t="s">
        <v>1392</v>
      </c>
      <c r="D4" s="128" t="s">
        <v>1479</v>
      </c>
      <c r="E4" s="125" t="s">
        <v>278</v>
      </c>
    </row>
    <row r="5" spans="1:12" ht="12" customHeight="1" x14ac:dyDescent="0.2">
      <c r="A5" s="138">
        <v>3</v>
      </c>
      <c r="B5" s="142" t="s">
        <v>1368</v>
      </c>
      <c r="C5" s="138" t="s">
        <v>1395</v>
      </c>
      <c r="E5" s="125" t="s">
        <v>278</v>
      </c>
    </row>
    <row r="6" spans="1:12" ht="12" customHeight="1" x14ac:dyDescent="0.2">
      <c r="A6" s="138">
        <v>4</v>
      </c>
      <c r="B6" s="142" t="s">
        <v>1367</v>
      </c>
      <c r="C6" s="143">
        <v>0.71099999999999997</v>
      </c>
      <c r="D6" s="128" t="s">
        <v>660</v>
      </c>
      <c r="E6" s="125" t="s">
        <v>459</v>
      </c>
    </row>
    <row r="7" spans="1:12" s="139" customFormat="1" ht="12" customHeight="1" x14ac:dyDescent="0.2">
      <c r="A7" s="138">
        <v>5</v>
      </c>
      <c r="B7" s="142" t="s">
        <v>1366</v>
      </c>
      <c r="C7" s="144">
        <v>9.3900000000000008E-3</v>
      </c>
      <c r="D7" s="128" t="s">
        <v>1365</v>
      </c>
      <c r="E7" s="140" t="s">
        <v>281</v>
      </c>
      <c r="H7" s="141"/>
      <c r="I7" s="141"/>
      <c r="K7" s="125"/>
      <c r="L7" s="125"/>
    </row>
    <row r="8" spans="1:12" ht="12" customHeight="1" x14ac:dyDescent="0.2">
      <c r="A8" s="138">
        <v>6</v>
      </c>
      <c r="B8" s="142" t="s">
        <v>63</v>
      </c>
      <c r="C8" s="143">
        <v>14.475</v>
      </c>
      <c r="D8" s="128">
        <v>25</v>
      </c>
      <c r="E8" s="129" t="s">
        <v>267</v>
      </c>
    </row>
    <row r="9" spans="1:12" ht="12" customHeight="1" x14ac:dyDescent="0.2">
      <c r="A9" s="138">
        <v>7</v>
      </c>
      <c r="B9" s="142" t="s">
        <v>1364</v>
      </c>
      <c r="C9" s="145">
        <v>5.84</v>
      </c>
      <c r="D9" s="128">
        <v>25</v>
      </c>
      <c r="E9" s="129" t="s">
        <v>267</v>
      </c>
    </row>
    <row r="10" spans="1:12" ht="12" customHeight="1" x14ac:dyDescent="0.2">
      <c r="A10" s="138">
        <v>8</v>
      </c>
      <c r="B10" s="142" t="s">
        <v>43</v>
      </c>
      <c r="C10" s="146">
        <v>0.71120000000000005</v>
      </c>
      <c r="D10" s="128">
        <v>25</v>
      </c>
      <c r="E10" s="140" t="s">
        <v>267</v>
      </c>
      <c r="F10" s="139"/>
      <c r="G10" s="139"/>
      <c r="H10" s="141"/>
      <c r="I10" s="141"/>
      <c r="J10" s="139"/>
    </row>
    <row r="11" spans="1:12" ht="12" customHeight="1" x14ac:dyDescent="0.2">
      <c r="A11" s="138">
        <v>9</v>
      </c>
      <c r="B11" s="142" t="s">
        <v>1363</v>
      </c>
      <c r="C11" s="145">
        <v>0.25</v>
      </c>
      <c r="D11" s="128" t="s">
        <v>1362</v>
      </c>
      <c r="E11" s="129" t="s">
        <v>267</v>
      </c>
    </row>
    <row r="12" spans="1:12" ht="12" customHeight="1" x14ac:dyDescent="0.2">
      <c r="A12" s="138">
        <v>10</v>
      </c>
      <c r="B12" s="142" t="s">
        <v>1361</v>
      </c>
      <c r="C12" s="138" t="s">
        <v>1393</v>
      </c>
      <c r="E12" s="125" t="s">
        <v>278</v>
      </c>
    </row>
    <row r="13" spans="1:12" ht="12" customHeight="1" x14ac:dyDescent="0.2">
      <c r="A13" s="138">
        <v>11</v>
      </c>
      <c r="B13" s="142" t="s">
        <v>1360</v>
      </c>
      <c r="C13" s="147">
        <v>0.7</v>
      </c>
      <c r="D13" s="128" t="s">
        <v>1358</v>
      </c>
      <c r="E13" s="125" t="s">
        <v>1359</v>
      </c>
    </row>
    <row r="14" spans="1:12" ht="12" customHeight="1" x14ac:dyDescent="0.2">
      <c r="A14" s="138">
        <v>12</v>
      </c>
      <c r="B14" s="142" t="s">
        <v>1357</v>
      </c>
      <c r="C14" s="143">
        <v>1.8169999999999999</v>
      </c>
      <c r="D14" s="128">
        <v>25</v>
      </c>
      <c r="E14" s="129" t="s">
        <v>267</v>
      </c>
    </row>
    <row r="15" spans="1:12" ht="12" customHeight="1" x14ac:dyDescent="0.2">
      <c r="A15" s="138">
        <v>13</v>
      </c>
      <c r="B15" s="142" t="s">
        <v>1356</v>
      </c>
      <c r="C15" s="145">
        <v>0.01</v>
      </c>
      <c r="E15" s="129" t="s">
        <v>267</v>
      </c>
    </row>
    <row r="16" spans="1:12" ht="12" customHeight="1" x14ac:dyDescent="0.2">
      <c r="A16" s="138">
        <v>14</v>
      </c>
      <c r="B16" s="142" t="s">
        <v>1355</v>
      </c>
      <c r="C16" s="138" t="s">
        <v>1392</v>
      </c>
      <c r="D16" s="128" t="s">
        <v>716</v>
      </c>
      <c r="E16" s="125" t="s">
        <v>278</v>
      </c>
    </row>
    <row r="17" spans="1:12" ht="12" customHeight="1" x14ac:dyDescent="0.2">
      <c r="A17" s="138">
        <v>15</v>
      </c>
      <c r="B17" s="142" t="s">
        <v>1354</v>
      </c>
      <c r="C17" s="138" t="s">
        <v>1393</v>
      </c>
      <c r="E17" s="125" t="s">
        <v>278</v>
      </c>
    </row>
    <row r="18" spans="1:12" ht="12" customHeight="1" x14ac:dyDescent="0.2">
      <c r="A18" s="138">
        <v>16</v>
      </c>
      <c r="B18" s="126" t="s">
        <v>1353</v>
      </c>
      <c r="C18" s="138" t="s">
        <v>1392</v>
      </c>
      <c r="D18" s="128" t="s">
        <v>701</v>
      </c>
      <c r="E18" s="125" t="s">
        <v>278</v>
      </c>
    </row>
    <row r="19" spans="1:12" ht="12" customHeight="1" x14ac:dyDescent="0.2">
      <c r="A19" s="138">
        <v>17</v>
      </c>
      <c r="B19" s="142" t="s">
        <v>1352</v>
      </c>
      <c r="C19" s="143">
        <v>0.52500000000000002</v>
      </c>
      <c r="D19" s="128">
        <v>25</v>
      </c>
      <c r="E19" s="129" t="s">
        <v>267</v>
      </c>
    </row>
    <row r="20" spans="1:12" ht="12" customHeight="1" x14ac:dyDescent="0.2">
      <c r="A20" s="138">
        <v>18</v>
      </c>
      <c r="B20" s="142" t="s">
        <v>1351</v>
      </c>
      <c r="C20" s="138" t="s">
        <v>1392</v>
      </c>
      <c r="D20" s="128" t="s">
        <v>1379</v>
      </c>
      <c r="E20" s="125" t="s">
        <v>1350</v>
      </c>
    </row>
    <row r="21" spans="1:12" ht="12" customHeight="1" x14ac:dyDescent="0.2">
      <c r="A21" s="138">
        <v>19</v>
      </c>
      <c r="B21" s="142" t="s">
        <v>1349</v>
      </c>
      <c r="C21" s="138" t="s">
        <v>1394</v>
      </c>
      <c r="E21" s="148" t="s">
        <v>1399</v>
      </c>
    </row>
    <row r="22" spans="1:12" ht="12" customHeight="1" x14ac:dyDescent="0.2">
      <c r="A22" s="138">
        <v>20</v>
      </c>
      <c r="B22" s="142" t="s">
        <v>1348</v>
      </c>
      <c r="C22" s="145">
        <v>7.0000000000000007E-2</v>
      </c>
      <c r="D22" s="128" t="s">
        <v>1484</v>
      </c>
      <c r="E22" s="129" t="s">
        <v>267</v>
      </c>
    </row>
    <row r="23" spans="1:12" ht="12" customHeight="1" x14ac:dyDescent="0.2">
      <c r="A23" s="138">
        <v>21</v>
      </c>
      <c r="B23" s="142" t="s">
        <v>1347</v>
      </c>
      <c r="C23" s="146">
        <v>0.3669</v>
      </c>
      <c r="D23" s="128">
        <v>22.5</v>
      </c>
      <c r="E23" s="129" t="s">
        <v>267</v>
      </c>
    </row>
    <row r="24" spans="1:12" ht="12" customHeight="1" x14ac:dyDescent="0.2">
      <c r="A24" s="138">
        <v>22</v>
      </c>
      <c r="B24" s="142" t="s">
        <v>616</v>
      </c>
      <c r="C24" s="143">
        <v>9.0999999999999998E-2</v>
      </c>
      <c r="E24" s="140" t="s">
        <v>267</v>
      </c>
      <c r="F24" s="139"/>
      <c r="G24" s="139"/>
      <c r="H24" s="141"/>
      <c r="I24" s="141"/>
      <c r="J24" s="139"/>
    </row>
    <row r="25" spans="1:12" ht="12" customHeight="1" x14ac:dyDescent="0.2">
      <c r="A25" s="138">
        <v>23</v>
      </c>
      <c r="B25" s="142" t="s">
        <v>1346</v>
      </c>
      <c r="C25" s="143">
        <v>2.1190000000000002</v>
      </c>
      <c r="D25" s="128" t="s">
        <v>660</v>
      </c>
      <c r="E25" s="129" t="s">
        <v>442</v>
      </c>
    </row>
    <row r="26" spans="1:12" ht="12" customHeight="1" x14ac:dyDescent="0.2">
      <c r="A26" s="138">
        <v>24</v>
      </c>
      <c r="B26" s="126" t="s">
        <v>629</v>
      </c>
      <c r="C26" s="138" t="s">
        <v>1392</v>
      </c>
      <c r="E26" s="125" t="s">
        <v>278</v>
      </c>
      <c r="F26" s="139"/>
      <c r="G26" s="139"/>
      <c r="H26" s="141"/>
      <c r="I26" s="141"/>
      <c r="J26" s="139"/>
    </row>
    <row r="27" spans="1:12" ht="12" customHeight="1" x14ac:dyDescent="0.2">
      <c r="A27" s="138">
        <v>25</v>
      </c>
      <c r="B27" s="142" t="s">
        <v>1345</v>
      </c>
      <c r="C27" s="149">
        <v>185</v>
      </c>
      <c r="D27" s="128" t="s">
        <v>1344</v>
      </c>
      <c r="E27" s="129" t="s">
        <v>267</v>
      </c>
    </row>
    <row r="28" spans="1:12" ht="12" customHeight="1" x14ac:dyDescent="0.2">
      <c r="A28" s="138">
        <v>26</v>
      </c>
      <c r="B28" s="142" t="s">
        <v>1343</v>
      </c>
      <c r="C28" s="149">
        <v>659</v>
      </c>
      <c r="D28" s="128">
        <v>25</v>
      </c>
      <c r="E28" s="129" t="s">
        <v>267</v>
      </c>
    </row>
    <row r="29" spans="1:12" ht="12" customHeight="1" x14ac:dyDescent="0.2">
      <c r="A29" s="138">
        <v>27</v>
      </c>
      <c r="B29" s="142" t="s">
        <v>1342</v>
      </c>
      <c r="C29" s="138" t="s">
        <v>1393</v>
      </c>
      <c r="E29" s="125" t="s">
        <v>278</v>
      </c>
    </row>
    <row r="30" spans="1:12" ht="12" customHeight="1" x14ac:dyDescent="0.2">
      <c r="A30" s="138">
        <v>28</v>
      </c>
      <c r="B30" s="142" t="s">
        <v>1341</v>
      </c>
      <c r="C30" s="147">
        <v>50.3</v>
      </c>
      <c r="D30" s="128">
        <v>25</v>
      </c>
      <c r="E30" s="129" t="s">
        <v>267</v>
      </c>
      <c r="K30" s="139"/>
      <c r="L30" s="139"/>
    </row>
    <row r="31" spans="1:12" ht="12" customHeight="1" x14ac:dyDescent="0.2">
      <c r="A31" s="138">
        <v>29</v>
      </c>
      <c r="B31" s="126" t="s">
        <v>1340</v>
      </c>
      <c r="C31" s="146">
        <v>0.71640000000000004</v>
      </c>
      <c r="D31" s="128">
        <v>25</v>
      </c>
      <c r="E31" s="129" t="s">
        <v>267</v>
      </c>
    </row>
    <row r="32" spans="1:12" ht="12" customHeight="1" x14ac:dyDescent="0.2">
      <c r="A32" s="138">
        <v>30</v>
      </c>
      <c r="B32" s="126" t="s">
        <v>1339</v>
      </c>
      <c r="C32" s="138" t="s">
        <v>1393</v>
      </c>
      <c r="E32" s="125" t="s">
        <v>278</v>
      </c>
    </row>
    <row r="33" spans="1:10" ht="12" customHeight="1" x14ac:dyDescent="0.2">
      <c r="A33" s="138">
        <v>31</v>
      </c>
      <c r="B33" s="142" t="s">
        <v>1338</v>
      </c>
      <c r="C33" s="146">
        <v>9.7000000000000003E-3</v>
      </c>
      <c r="D33" s="128">
        <v>24</v>
      </c>
      <c r="E33" s="129" t="s">
        <v>263</v>
      </c>
    </row>
    <row r="34" spans="1:10" ht="12" customHeight="1" x14ac:dyDescent="0.2">
      <c r="A34" s="138">
        <v>32</v>
      </c>
      <c r="B34" s="126" t="s">
        <v>1337</v>
      </c>
      <c r="C34" s="127" t="s">
        <v>686</v>
      </c>
      <c r="D34" s="128" t="s">
        <v>618</v>
      </c>
      <c r="E34" s="129" t="s">
        <v>267</v>
      </c>
    </row>
    <row r="35" spans="1:10" ht="12" customHeight="1" x14ac:dyDescent="0.2">
      <c r="A35" s="138">
        <v>33</v>
      </c>
      <c r="B35" s="142" t="s">
        <v>1336</v>
      </c>
      <c r="C35" s="145">
        <v>0.59</v>
      </c>
      <c r="D35" s="128">
        <v>25</v>
      </c>
      <c r="E35" s="129" t="s">
        <v>267</v>
      </c>
    </row>
    <row r="36" spans="1:10" ht="12" customHeight="1" x14ac:dyDescent="0.2">
      <c r="A36" s="138">
        <v>34</v>
      </c>
      <c r="B36" s="142" t="s">
        <v>1335</v>
      </c>
      <c r="C36" s="146">
        <v>3.44E-2</v>
      </c>
      <c r="D36" s="128" t="s">
        <v>1334</v>
      </c>
      <c r="E36" s="140" t="s">
        <v>464</v>
      </c>
    </row>
    <row r="37" spans="1:10" ht="12" customHeight="1" x14ac:dyDescent="0.2">
      <c r="A37" s="138">
        <v>35</v>
      </c>
      <c r="B37" s="150" t="s">
        <v>79</v>
      </c>
      <c r="C37" s="149">
        <v>4</v>
      </c>
      <c r="E37" s="129" t="s">
        <v>267</v>
      </c>
    </row>
    <row r="38" spans="1:10" ht="12" customHeight="1" x14ac:dyDescent="0.2">
      <c r="A38" s="138">
        <v>36</v>
      </c>
      <c r="B38" s="142" t="s">
        <v>1333</v>
      </c>
      <c r="C38" s="138" t="s">
        <v>1392</v>
      </c>
      <c r="D38" s="128" t="s">
        <v>1376</v>
      </c>
      <c r="E38" s="125" t="s">
        <v>278</v>
      </c>
    </row>
    <row r="39" spans="1:10" ht="12" customHeight="1" x14ac:dyDescent="0.2">
      <c r="A39" s="138">
        <v>37</v>
      </c>
      <c r="B39" s="142" t="s">
        <v>112</v>
      </c>
      <c r="C39" s="143">
        <v>3.0000000000000001E-3</v>
      </c>
      <c r="D39" s="128" t="s">
        <v>660</v>
      </c>
      <c r="E39" s="129" t="s">
        <v>267</v>
      </c>
    </row>
    <row r="40" spans="1:10" ht="12" customHeight="1" x14ac:dyDescent="0.2">
      <c r="A40" s="138">
        <v>38</v>
      </c>
      <c r="B40" s="142" t="s">
        <v>1332</v>
      </c>
      <c r="C40" s="147">
        <v>13.9</v>
      </c>
      <c r="D40" s="128">
        <v>25</v>
      </c>
      <c r="E40" s="129" t="s">
        <v>267</v>
      </c>
    </row>
    <row r="41" spans="1:10" ht="12" customHeight="1" x14ac:dyDescent="0.2">
      <c r="A41" s="138">
        <v>39</v>
      </c>
      <c r="B41" s="126" t="s">
        <v>651</v>
      </c>
      <c r="C41" s="145">
        <v>0.04</v>
      </c>
      <c r="D41" s="128">
        <v>25</v>
      </c>
      <c r="E41" s="140" t="s">
        <v>535</v>
      </c>
      <c r="F41" s="139"/>
      <c r="G41" s="139"/>
      <c r="H41" s="141"/>
      <c r="I41" s="141"/>
      <c r="J41" s="139"/>
    </row>
    <row r="42" spans="1:10" ht="12" customHeight="1" x14ac:dyDescent="0.2">
      <c r="A42" s="138">
        <v>40</v>
      </c>
      <c r="B42" s="142" t="s">
        <v>1331</v>
      </c>
      <c r="C42" s="127" t="s">
        <v>1330</v>
      </c>
      <c r="D42" s="128" t="s">
        <v>656</v>
      </c>
      <c r="E42" s="140" t="s">
        <v>464</v>
      </c>
    </row>
    <row r="43" spans="1:10" ht="12" customHeight="1" x14ac:dyDescent="0.2">
      <c r="A43" s="138">
        <v>41</v>
      </c>
      <c r="B43" s="142" t="s">
        <v>614</v>
      </c>
      <c r="C43" s="147">
        <v>77.8</v>
      </c>
      <c r="D43" s="128">
        <v>10</v>
      </c>
      <c r="E43" s="140" t="s">
        <v>267</v>
      </c>
      <c r="F43" s="139"/>
      <c r="G43" s="139"/>
      <c r="H43" s="141"/>
      <c r="I43" s="141"/>
      <c r="J43" s="139"/>
    </row>
    <row r="44" spans="1:10" ht="12" customHeight="1" x14ac:dyDescent="0.2">
      <c r="A44" s="138">
        <v>42</v>
      </c>
      <c r="B44" s="142" t="s">
        <v>1329</v>
      </c>
      <c r="C44" s="146">
        <v>1.1999999999999999E-3</v>
      </c>
      <c r="D44" s="128" t="s">
        <v>1327</v>
      </c>
      <c r="E44" s="125" t="s">
        <v>1328</v>
      </c>
    </row>
    <row r="45" spans="1:10" ht="12" customHeight="1" x14ac:dyDescent="0.2">
      <c r="A45" s="138">
        <v>43</v>
      </c>
      <c r="B45" s="142" t="s">
        <v>1326</v>
      </c>
      <c r="C45" s="147">
        <v>0.5</v>
      </c>
      <c r="E45" s="129" t="s">
        <v>535</v>
      </c>
      <c r="F45" s="139"/>
    </row>
    <row r="46" spans="1:10" ht="12" customHeight="1" x14ac:dyDescent="0.2">
      <c r="A46" s="138">
        <v>44</v>
      </c>
      <c r="B46" s="142" t="s">
        <v>97</v>
      </c>
      <c r="C46" s="149">
        <v>637</v>
      </c>
      <c r="D46" s="128">
        <v>25</v>
      </c>
      <c r="E46" s="129" t="s">
        <v>267</v>
      </c>
    </row>
    <row r="47" spans="1:10" ht="12" customHeight="1" x14ac:dyDescent="0.2">
      <c r="A47" s="138">
        <v>45</v>
      </c>
      <c r="B47" s="142" t="s">
        <v>1325</v>
      </c>
      <c r="C47" s="138" t="s">
        <v>1395</v>
      </c>
      <c r="D47" s="128" t="s">
        <v>1376</v>
      </c>
      <c r="E47" s="139" t="s">
        <v>1324</v>
      </c>
    </row>
    <row r="48" spans="1:10" ht="12" customHeight="1" x14ac:dyDescent="0.2">
      <c r="A48" s="138">
        <v>46</v>
      </c>
      <c r="B48" s="125" t="s">
        <v>658</v>
      </c>
      <c r="C48" s="127" t="s">
        <v>657</v>
      </c>
      <c r="D48" s="128" t="s">
        <v>656</v>
      </c>
      <c r="E48" s="140" t="s">
        <v>464</v>
      </c>
      <c r="G48" s="139"/>
      <c r="H48" s="141"/>
      <c r="I48" s="141"/>
      <c r="J48" s="139"/>
    </row>
    <row r="49" spans="1:6" ht="12" customHeight="1" x14ac:dyDescent="0.2">
      <c r="A49" s="138">
        <v>47</v>
      </c>
      <c r="B49" s="142" t="s">
        <v>73</v>
      </c>
      <c r="C49" s="149">
        <v>249</v>
      </c>
      <c r="D49" s="128">
        <v>25</v>
      </c>
      <c r="E49" s="129" t="s">
        <v>267</v>
      </c>
    </row>
    <row r="50" spans="1:6" ht="12" customHeight="1" x14ac:dyDescent="0.2">
      <c r="A50" s="138">
        <v>48</v>
      </c>
      <c r="B50" s="126" t="s">
        <v>51</v>
      </c>
      <c r="C50" s="151">
        <v>4.46</v>
      </c>
      <c r="D50" s="128" t="s">
        <v>1323</v>
      </c>
      <c r="E50" s="140" t="s">
        <v>267</v>
      </c>
    </row>
    <row r="51" spans="1:6" ht="12" customHeight="1" x14ac:dyDescent="0.2">
      <c r="A51" s="138">
        <v>49</v>
      </c>
      <c r="B51" s="142" t="s">
        <v>1322</v>
      </c>
      <c r="C51" s="143">
        <v>0.32100000000000001</v>
      </c>
      <c r="D51" s="128" t="s">
        <v>1321</v>
      </c>
      <c r="E51" s="129" t="s">
        <v>267</v>
      </c>
    </row>
    <row r="52" spans="1:6" ht="12" customHeight="1" x14ac:dyDescent="0.2">
      <c r="A52" s="138">
        <v>50</v>
      </c>
      <c r="B52" s="142" t="s">
        <v>50</v>
      </c>
      <c r="C52" s="147">
        <v>4.5</v>
      </c>
      <c r="D52" s="128">
        <v>24</v>
      </c>
      <c r="E52" s="152" t="s">
        <v>1400</v>
      </c>
    </row>
    <row r="53" spans="1:6" ht="12" customHeight="1" x14ac:dyDescent="0.2">
      <c r="A53" s="138">
        <v>51</v>
      </c>
      <c r="B53" s="142" t="s">
        <v>76</v>
      </c>
      <c r="C53" s="147">
        <v>26.5</v>
      </c>
      <c r="D53" s="128" t="s">
        <v>1320</v>
      </c>
      <c r="E53" s="152" t="s">
        <v>1401</v>
      </c>
    </row>
    <row r="54" spans="1:6" ht="12" customHeight="1" x14ac:dyDescent="0.2">
      <c r="A54" s="138">
        <v>52</v>
      </c>
      <c r="B54" s="126" t="s">
        <v>170</v>
      </c>
      <c r="C54" s="147">
        <v>27.8</v>
      </c>
      <c r="D54" s="128" t="s">
        <v>701</v>
      </c>
      <c r="E54" s="129" t="s">
        <v>535</v>
      </c>
    </row>
    <row r="55" spans="1:6" ht="12" customHeight="1" x14ac:dyDescent="0.2">
      <c r="A55" s="138">
        <v>53</v>
      </c>
      <c r="B55" s="126" t="s">
        <v>1319</v>
      </c>
      <c r="C55" s="127" t="s">
        <v>1318</v>
      </c>
      <c r="E55" s="125" t="s">
        <v>1317</v>
      </c>
    </row>
    <row r="56" spans="1:6" ht="12" customHeight="1" x14ac:dyDescent="0.2">
      <c r="A56" s="138">
        <v>54</v>
      </c>
      <c r="B56" s="142" t="s">
        <v>1316</v>
      </c>
      <c r="C56" s="138" t="s">
        <v>1396</v>
      </c>
      <c r="D56" s="128" t="s">
        <v>1385</v>
      </c>
      <c r="E56" s="125" t="s">
        <v>278</v>
      </c>
    </row>
    <row r="57" spans="1:6" ht="12" customHeight="1" x14ac:dyDescent="0.2">
      <c r="A57" s="138">
        <v>55</v>
      </c>
      <c r="B57" s="142" t="s">
        <v>1315</v>
      </c>
      <c r="C57" s="143">
        <v>3.3220000000000001</v>
      </c>
      <c r="D57" s="128">
        <v>25</v>
      </c>
      <c r="E57" s="129" t="s">
        <v>267</v>
      </c>
    </row>
    <row r="58" spans="1:6" ht="12" customHeight="1" x14ac:dyDescent="0.2">
      <c r="A58" s="138">
        <v>56</v>
      </c>
      <c r="B58" s="142" t="s">
        <v>682</v>
      </c>
      <c r="C58" s="138" t="s">
        <v>1393</v>
      </c>
      <c r="E58" s="125" t="s">
        <v>281</v>
      </c>
      <c r="F58" s="139"/>
    </row>
    <row r="59" spans="1:6" ht="12" customHeight="1" x14ac:dyDescent="0.2">
      <c r="A59" s="138">
        <v>57</v>
      </c>
      <c r="B59" s="142" t="s">
        <v>1314</v>
      </c>
      <c r="C59" s="138" t="s">
        <v>1392</v>
      </c>
      <c r="D59" s="128" t="s">
        <v>1379</v>
      </c>
      <c r="E59" s="125" t="s">
        <v>278</v>
      </c>
    </row>
    <row r="60" spans="1:6" ht="12" customHeight="1" x14ac:dyDescent="0.2">
      <c r="A60" s="138">
        <v>58</v>
      </c>
      <c r="B60" s="142" t="s">
        <v>1313</v>
      </c>
      <c r="C60" s="145">
        <v>0.13</v>
      </c>
      <c r="D60" s="128">
        <v>25</v>
      </c>
      <c r="E60" s="140" t="s">
        <v>267</v>
      </c>
      <c r="F60" s="139"/>
    </row>
    <row r="61" spans="1:6" ht="12" customHeight="1" x14ac:dyDescent="0.2">
      <c r="A61" s="138">
        <v>59</v>
      </c>
      <c r="B61" s="142" t="s">
        <v>1312</v>
      </c>
      <c r="C61" s="138" t="s">
        <v>1394</v>
      </c>
      <c r="E61" s="125" t="s">
        <v>278</v>
      </c>
    </row>
    <row r="62" spans="1:6" ht="12" customHeight="1" x14ac:dyDescent="0.2">
      <c r="A62" s="138">
        <v>60</v>
      </c>
      <c r="B62" s="142" t="s">
        <v>1311</v>
      </c>
      <c r="C62" s="153">
        <v>290</v>
      </c>
      <c r="D62" s="154" t="s">
        <v>1309</v>
      </c>
      <c r="E62" s="129" t="s">
        <v>1310</v>
      </c>
    </row>
    <row r="63" spans="1:6" ht="12" customHeight="1" x14ac:dyDescent="0.2">
      <c r="A63" s="138">
        <v>61</v>
      </c>
      <c r="B63" s="142" t="s">
        <v>1308</v>
      </c>
      <c r="C63" s="127" t="s">
        <v>1307</v>
      </c>
      <c r="E63" s="125" t="s">
        <v>1306</v>
      </c>
    </row>
    <row r="64" spans="1:6" ht="12" customHeight="1" x14ac:dyDescent="0.2">
      <c r="A64" s="138">
        <v>62</v>
      </c>
      <c r="B64" s="142" t="s">
        <v>1305</v>
      </c>
      <c r="C64" s="149">
        <v>50</v>
      </c>
      <c r="D64" s="128" t="s">
        <v>1375</v>
      </c>
      <c r="E64" s="152" t="s">
        <v>1402</v>
      </c>
    </row>
    <row r="65" spans="1:12" ht="12" customHeight="1" x14ac:dyDescent="0.2">
      <c r="A65" s="138">
        <v>63</v>
      </c>
      <c r="B65" s="142" t="s">
        <v>1304</v>
      </c>
      <c r="C65" s="138" t="s">
        <v>1398</v>
      </c>
      <c r="E65" s="125" t="s">
        <v>278</v>
      </c>
    </row>
    <row r="66" spans="1:12" ht="12" customHeight="1" x14ac:dyDescent="0.2">
      <c r="A66" s="138">
        <v>64</v>
      </c>
      <c r="B66" s="142" t="s">
        <v>1303</v>
      </c>
      <c r="C66" s="143">
        <v>4.5490000000000004</v>
      </c>
      <c r="D66" s="128">
        <v>25</v>
      </c>
      <c r="E66" s="129" t="s">
        <v>267</v>
      </c>
    </row>
    <row r="67" spans="1:12" ht="12" customHeight="1" x14ac:dyDescent="0.2">
      <c r="A67" s="138">
        <v>65</v>
      </c>
      <c r="B67" s="142" t="s">
        <v>1302</v>
      </c>
      <c r="C67" s="138" t="s">
        <v>1392</v>
      </c>
      <c r="D67" s="128" t="s">
        <v>701</v>
      </c>
      <c r="E67" s="125" t="s">
        <v>278</v>
      </c>
    </row>
    <row r="68" spans="1:12" ht="12" customHeight="1" x14ac:dyDescent="0.2">
      <c r="A68" s="138">
        <v>66</v>
      </c>
      <c r="B68" s="142" t="s">
        <v>1301</v>
      </c>
      <c r="C68" s="145">
        <v>2.76</v>
      </c>
      <c r="D68" s="128" t="s">
        <v>1299</v>
      </c>
      <c r="E68" s="125" t="s">
        <v>1300</v>
      </c>
      <c r="K68" s="139"/>
      <c r="L68" s="139"/>
    </row>
    <row r="69" spans="1:12" ht="12" customHeight="1" x14ac:dyDescent="0.2">
      <c r="A69" s="138">
        <v>67</v>
      </c>
      <c r="B69" s="142" t="s">
        <v>1298</v>
      </c>
      <c r="C69" s="146">
        <v>0.10829999999999999</v>
      </c>
      <c r="D69" s="128">
        <v>25</v>
      </c>
      <c r="E69" s="129" t="s">
        <v>267</v>
      </c>
    </row>
    <row r="70" spans="1:12" ht="12" customHeight="1" x14ac:dyDescent="0.2">
      <c r="A70" s="138">
        <v>68</v>
      </c>
      <c r="B70" s="142" t="s">
        <v>628</v>
      </c>
      <c r="C70" s="145">
        <v>0.02</v>
      </c>
      <c r="D70" s="128">
        <v>21</v>
      </c>
      <c r="E70" s="140" t="s">
        <v>267</v>
      </c>
      <c r="F70" s="139"/>
      <c r="G70" s="139"/>
      <c r="H70" s="141"/>
      <c r="I70" s="141"/>
      <c r="J70" s="139"/>
    </row>
    <row r="71" spans="1:12" ht="12" customHeight="1" x14ac:dyDescent="0.2">
      <c r="A71" s="138">
        <v>69</v>
      </c>
      <c r="B71" s="142" t="s">
        <v>1297</v>
      </c>
      <c r="C71" s="138" t="s">
        <v>1392</v>
      </c>
      <c r="D71" s="128" t="s">
        <v>701</v>
      </c>
      <c r="E71" s="125" t="s">
        <v>278</v>
      </c>
    </row>
    <row r="72" spans="1:12" ht="12" customHeight="1" x14ac:dyDescent="0.2">
      <c r="A72" s="138">
        <v>70</v>
      </c>
      <c r="B72" s="142" t="s">
        <v>1296</v>
      </c>
      <c r="C72" s="127" t="s">
        <v>1295</v>
      </c>
      <c r="D72" s="128" t="s">
        <v>745</v>
      </c>
      <c r="E72" s="129" t="s">
        <v>464</v>
      </c>
    </row>
    <row r="73" spans="1:12" ht="12" customHeight="1" x14ac:dyDescent="0.2">
      <c r="A73" s="138">
        <v>71</v>
      </c>
      <c r="B73" s="142" t="s">
        <v>1294</v>
      </c>
      <c r="C73" s="138" t="s">
        <v>1395</v>
      </c>
      <c r="D73" s="128" t="s">
        <v>701</v>
      </c>
      <c r="E73" s="125" t="s">
        <v>278</v>
      </c>
    </row>
    <row r="74" spans="1:12" ht="12" customHeight="1" x14ac:dyDescent="0.2">
      <c r="A74" s="138">
        <v>72</v>
      </c>
      <c r="B74" s="142" t="s">
        <v>613</v>
      </c>
      <c r="C74" s="138" t="s">
        <v>1393</v>
      </c>
      <c r="E74" s="125" t="s">
        <v>281</v>
      </c>
      <c r="F74" s="139"/>
      <c r="G74" s="139"/>
      <c r="H74" s="141"/>
      <c r="I74" s="141"/>
      <c r="J74" s="139"/>
    </row>
    <row r="75" spans="1:12" ht="12" customHeight="1" x14ac:dyDescent="0.2">
      <c r="A75" s="138">
        <v>73</v>
      </c>
      <c r="B75" s="142" t="s">
        <v>1293</v>
      </c>
      <c r="C75" s="145">
        <v>7.43</v>
      </c>
      <c r="D75" s="128">
        <v>37</v>
      </c>
      <c r="E75" s="129" t="s">
        <v>267</v>
      </c>
    </row>
    <row r="76" spans="1:12" ht="12" customHeight="1" x14ac:dyDescent="0.2">
      <c r="A76" s="138">
        <v>74</v>
      </c>
      <c r="B76" s="142" t="s">
        <v>1292</v>
      </c>
      <c r="C76" s="138" t="s">
        <v>1395</v>
      </c>
      <c r="D76" s="128" t="s">
        <v>701</v>
      </c>
      <c r="E76" s="125" t="s">
        <v>278</v>
      </c>
    </row>
    <row r="77" spans="1:12" ht="12" customHeight="1" x14ac:dyDescent="0.2">
      <c r="A77" s="138">
        <v>75</v>
      </c>
      <c r="B77" s="142" t="s">
        <v>1291</v>
      </c>
      <c r="C77" s="138" t="s">
        <v>1395</v>
      </c>
      <c r="D77" s="128" t="s">
        <v>701</v>
      </c>
      <c r="E77" s="125" t="s">
        <v>278</v>
      </c>
    </row>
    <row r="78" spans="1:12" ht="12" customHeight="1" x14ac:dyDescent="0.2">
      <c r="A78" s="138">
        <v>76</v>
      </c>
      <c r="B78" s="142" t="s">
        <v>612</v>
      </c>
      <c r="C78" s="138" t="s">
        <v>1392</v>
      </c>
      <c r="D78" s="128" t="s">
        <v>716</v>
      </c>
      <c r="E78" s="125" t="s">
        <v>278</v>
      </c>
      <c r="F78" s="139"/>
      <c r="G78" s="139"/>
      <c r="H78" s="141"/>
      <c r="I78" s="141"/>
      <c r="J78" s="139"/>
    </row>
    <row r="79" spans="1:12" ht="12" customHeight="1" x14ac:dyDescent="0.2">
      <c r="A79" s="138">
        <v>77</v>
      </c>
      <c r="B79" s="142" t="s">
        <v>1290</v>
      </c>
      <c r="C79" s="127" t="s">
        <v>1289</v>
      </c>
      <c r="D79" s="128" t="s">
        <v>745</v>
      </c>
      <c r="E79" s="129" t="s">
        <v>464</v>
      </c>
    </row>
    <row r="80" spans="1:12" ht="12" customHeight="1" x14ac:dyDescent="0.2">
      <c r="A80" s="138">
        <v>78</v>
      </c>
      <c r="B80" s="142" t="s">
        <v>1288</v>
      </c>
      <c r="C80" s="127" t="s">
        <v>1287</v>
      </c>
      <c r="E80" s="129" t="s">
        <v>535</v>
      </c>
    </row>
    <row r="81" spans="1:10" ht="12" customHeight="1" x14ac:dyDescent="0.2">
      <c r="A81" s="138">
        <v>79</v>
      </c>
      <c r="B81" s="142" t="s">
        <v>1286</v>
      </c>
      <c r="C81" s="143">
        <v>0.25700000000000001</v>
      </c>
      <c r="D81" s="128">
        <v>25</v>
      </c>
      <c r="E81" s="129" t="s">
        <v>267</v>
      </c>
    </row>
    <row r="82" spans="1:10" ht="12" customHeight="1" x14ac:dyDescent="0.2">
      <c r="A82" s="138">
        <v>80</v>
      </c>
      <c r="B82" s="142" t="s">
        <v>69</v>
      </c>
      <c r="C82" s="138" t="s">
        <v>1393</v>
      </c>
      <c r="E82" s="125" t="s">
        <v>278</v>
      </c>
    </row>
    <row r="83" spans="1:10" ht="12" customHeight="1" x14ac:dyDescent="0.2">
      <c r="A83" s="138">
        <v>81</v>
      </c>
      <c r="B83" s="142" t="s">
        <v>1285</v>
      </c>
      <c r="C83" s="127">
        <v>5.4999999999999999E-6</v>
      </c>
      <c r="D83" s="128">
        <v>100</v>
      </c>
      <c r="E83" s="129" t="s">
        <v>267</v>
      </c>
    </row>
    <row r="84" spans="1:10" ht="12" customHeight="1" x14ac:dyDescent="0.2">
      <c r="A84" s="138">
        <v>82</v>
      </c>
      <c r="B84" s="155" t="s">
        <v>1284</v>
      </c>
      <c r="C84" s="127" t="s">
        <v>1283</v>
      </c>
      <c r="E84" s="152" t="s">
        <v>1282</v>
      </c>
    </row>
    <row r="85" spans="1:10" ht="12" customHeight="1" x14ac:dyDescent="0.2">
      <c r="A85" s="138">
        <v>83</v>
      </c>
      <c r="B85" s="126" t="s">
        <v>1281</v>
      </c>
      <c r="C85" s="145">
        <v>0.01</v>
      </c>
      <c r="E85" s="129" t="s">
        <v>1280</v>
      </c>
    </row>
    <row r="86" spans="1:10" ht="12" customHeight="1" x14ac:dyDescent="0.2">
      <c r="A86" s="138">
        <v>84</v>
      </c>
      <c r="B86" s="142" t="s">
        <v>1279</v>
      </c>
      <c r="C86" s="127" t="s">
        <v>1278</v>
      </c>
      <c r="D86" s="128" t="s">
        <v>1277</v>
      </c>
      <c r="E86" s="129" t="s">
        <v>464</v>
      </c>
    </row>
    <row r="87" spans="1:10" ht="12" customHeight="1" x14ac:dyDescent="0.2">
      <c r="A87" s="138">
        <v>85</v>
      </c>
      <c r="B87" s="142" t="s">
        <v>1276</v>
      </c>
      <c r="C87" s="145">
        <v>0.17</v>
      </c>
      <c r="E87" s="125" t="s">
        <v>260</v>
      </c>
    </row>
    <row r="88" spans="1:10" ht="12" customHeight="1" x14ac:dyDescent="0.2">
      <c r="A88" s="138">
        <v>86</v>
      </c>
      <c r="B88" s="126" t="s">
        <v>1275</v>
      </c>
      <c r="C88" s="138" t="s">
        <v>1396</v>
      </c>
      <c r="D88" s="128" t="s">
        <v>1375</v>
      </c>
      <c r="E88" s="152" t="s">
        <v>1403</v>
      </c>
    </row>
    <row r="89" spans="1:10" ht="12" customHeight="1" x14ac:dyDescent="0.2">
      <c r="A89" s="138">
        <v>87</v>
      </c>
      <c r="B89" s="142" t="s">
        <v>1274</v>
      </c>
      <c r="C89" s="138" t="s">
        <v>1398</v>
      </c>
      <c r="D89" s="128" t="s">
        <v>701</v>
      </c>
      <c r="E89" s="125" t="s">
        <v>278</v>
      </c>
    </row>
    <row r="90" spans="1:10" ht="12" customHeight="1" x14ac:dyDescent="0.2">
      <c r="A90" s="138">
        <v>88</v>
      </c>
      <c r="B90" s="142" t="s">
        <v>1273</v>
      </c>
      <c r="C90" s="144">
        <v>2.0699999999999998E-3</v>
      </c>
      <c r="E90" s="129" t="s">
        <v>267</v>
      </c>
    </row>
    <row r="91" spans="1:10" ht="12" customHeight="1" x14ac:dyDescent="0.2">
      <c r="A91" s="138">
        <v>89</v>
      </c>
      <c r="B91" s="142" t="s">
        <v>650</v>
      </c>
      <c r="C91" s="138" t="s">
        <v>1396</v>
      </c>
      <c r="D91" s="128" t="s">
        <v>1387</v>
      </c>
      <c r="E91" s="125" t="s">
        <v>278</v>
      </c>
      <c r="F91" s="139"/>
      <c r="G91" s="139"/>
      <c r="H91" s="141"/>
      <c r="I91" s="141"/>
      <c r="J91" s="139"/>
    </row>
    <row r="92" spans="1:10" ht="12" customHeight="1" x14ac:dyDescent="0.2">
      <c r="A92" s="138">
        <v>90</v>
      </c>
      <c r="B92" s="142" t="s">
        <v>1272</v>
      </c>
      <c r="C92" s="144">
        <v>2.1530000000000001E-2</v>
      </c>
      <c r="E92" s="129" t="s">
        <v>267</v>
      </c>
    </row>
    <row r="93" spans="1:10" ht="12" customHeight="1" x14ac:dyDescent="0.2">
      <c r="A93" s="138">
        <v>91</v>
      </c>
      <c r="B93" s="126" t="s">
        <v>1271</v>
      </c>
      <c r="C93" s="138" t="s">
        <v>1392</v>
      </c>
      <c r="D93" s="128" t="s">
        <v>701</v>
      </c>
      <c r="E93" s="125" t="s">
        <v>278</v>
      </c>
    </row>
    <row r="94" spans="1:10" ht="12" customHeight="1" x14ac:dyDescent="0.2">
      <c r="A94" s="138">
        <v>92</v>
      </c>
      <c r="B94" s="142" t="s">
        <v>1270</v>
      </c>
      <c r="C94" s="127" t="s">
        <v>1269</v>
      </c>
      <c r="D94" s="128" t="s">
        <v>745</v>
      </c>
      <c r="E94" s="129" t="s">
        <v>464</v>
      </c>
    </row>
    <row r="95" spans="1:10" ht="12" customHeight="1" x14ac:dyDescent="0.2">
      <c r="A95" s="138">
        <v>93</v>
      </c>
      <c r="B95" s="126" t="s">
        <v>1268</v>
      </c>
      <c r="C95" s="146">
        <v>0.10150000000000001</v>
      </c>
      <c r="D95" s="128">
        <v>25</v>
      </c>
      <c r="E95" s="129" t="s">
        <v>267</v>
      </c>
    </row>
    <row r="96" spans="1:10" ht="12" customHeight="1" x14ac:dyDescent="0.2">
      <c r="A96" s="138">
        <v>94</v>
      </c>
      <c r="B96" s="142" t="s">
        <v>1267</v>
      </c>
      <c r="C96" s="147">
        <v>78.7</v>
      </c>
      <c r="E96" s="125" t="s">
        <v>1266</v>
      </c>
    </row>
    <row r="97" spans="1:10" ht="12" customHeight="1" x14ac:dyDescent="0.2">
      <c r="A97" s="138">
        <v>95</v>
      </c>
      <c r="B97" s="142" t="s">
        <v>1265</v>
      </c>
      <c r="C97" s="138" t="s">
        <v>1392</v>
      </c>
      <c r="D97" s="128" t="s">
        <v>701</v>
      </c>
      <c r="E97" s="125" t="s">
        <v>278</v>
      </c>
    </row>
    <row r="98" spans="1:10" ht="12" customHeight="1" x14ac:dyDescent="0.2">
      <c r="A98" s="138">
        <v>96</v>
      </c>
      <c r="B98" s="142" t="s">
        <v>1264</v>
      </c>
      <c r="C98" s="147">
        <v>0.1</v>
      </c>
      <c r="E98" s="156" t="s">
        <v>1404</v>
      </c>
    </row>
    <row r="99" spans="1:10" ht="12" customHeight="1" x14ac:dyDescent="0.2">
      <c r="A99" s="138">
        <v>97</v>
      </c>
      <c r="B99" s="142" t="s">
        <v>1263</v>
      </c>
      <c r="C99" s="138" t="s">
        <v>1392</v>
      </c>
      <c r="E99" s="125" t="s">
        <v>278</v>
      </c>
    </row>
    <row r="100" spans="1:10" ht="12" customHeight="1" x14ac:dyDescent="0.2">
      <c r="A100" s="138">
        <v>98</v>
      </c>
      <c r="B100" s="142" t="s">
        <v>95</v>
      </c>
      <c r="C100" s="147">
        <v>21.6</v>
      </c>
      <c r="D100" s="128">
        <v>25</v>
      </c>
      <c r="E100" s="129" t="s">
        <v>267</v>
      </c>
    </row>
    <row r="101" spans="1:10" ht="12" customHeight="1" x14ac:dyDescent="0.2">
      <c r="A101" s="138">
        <v>99</v>
      </c>
      <c r="B101" s="142" t="s">
        <v>627</v>
      </c>
      <c r="C101" s="138" t="s">
        <v>1393</v>
      </c>
      <c r="E101" s="125" t="s">
        <v>278</v>
      </c>
      <c r="F101" s="139"/>
      <c r="G101" s="139"/>
      <c r="H101" s="141"/>
      <c r="I101" s="141"/>
      <c r="J101" s="139"/>
    </row>
    <row r="102" spans="1:10" ht="12" customHeight="1" x14ac:dyDescent="0.2">
      <c r="A102" s="138">
        <v>100</v>
      </c>
      <c r="B102" s="142" t="s">
        <v>1262</v>
      </c>
      <c r="C102" s="138" t="s">
        <v>1393</v>
      </c>
      <c r="E102" s="152" t="s">
        <v>1405</v>
      </c>
    </row>
    <row r="103" spans="1:10" ht="12" customHeight="1" x14ac:dyDescent="0.2">
      <c r="A103" s="138">
        <v>101</v>
      </c>
      <c r="B103" s="142" t="s">
        <v>1261</v>
      </c>
      <c r="C103" s="149">
        <v>26</v>
      </c>
      <c r="D103" s="128">
        <v>20</v>
      </c>
      <c r="E103" s="129" t="s">
        <v>535</v>
      </c>
    </row>
    <row r="104" spans="1:10" ht="12" customHeight="1" x14ac:dyDescent="0.2">
      <c r="A104" s="138">
        <v>102</v>
      </c>
      <c r="B104" s="150" t="s">
        <v>1260</v>
      </c>
      <c r="C104" s="138" t="s">
        <v>1392</v>
      </c>
      <c r="D104" s="128" t="s">
        <v>1376</v>
      </c>
      <c r="E104" s="125" t="s">
        <v>278</v>
      </c>
    </row>
    <row r="105" spans="1:10" ht="12" customHeight="1" x14ac:dyDescent="0.2">
      <c r="A105" s="138">
        <v>103</v>
      </c>
      <c r="B105" s="150" t="s">
        <v>1259</v>
      </c>
      <c r="C105" s="138" t="s">
        <v>1392</v>
      </c>
      <c r="D105" s="128" t="s">
        <v>1376</v>
      </c>
      <c r="E105" s="125" t="s">
        <v>278</v>
      </c>
    </row>
    <row r="106" spans="1:10" ht="12" customHeight="1" x14ac:dyDescent="0.2">
      <c r="A106" s="138">
        <v>104</v>
      </c>
      <c r="B106" s="142" t="s">
        <v>1258</v>
      </c>
      <c r="C106" s="147">
        <v>119</v>
      </c>
      <c r="E106" s="129" t="s">
        <v>267</v>
      </c>
    </row>
    <row r="107" spans="1:10" ht="12" customHeight="1" x14ac:dyDescent="0.2">
      <c r="A107" s="138">
        <v>105</v>
      </c>
      <c r="B107" s="142" t="s">
        <v>90</v>
      </c>
      <c r="C107" s="145">
        <v>0.15</v>
      </c>
      <c r="D107" s="128">
        <v>25</v>
      </c>
      <c r="E107" s="129" t="s">
        <v>267</v>
      </c>
    </row>
    <row r="108" spans="1:10" ht="12" customHeight="1" x14ac:dyDescent="0.2">
      <c r="A108" s="138">
        <v>106</v>
      </c>
      <c r="B108" s="142" t="s">
        <v>1257</v>
      </c>
      <c r="C108" s="138" t="s">
        <v>1397</v>
      </c>
      <c r="E108" s="125" t="s">
        <v>278</v>
      </c>
    </row>
    <row r="109" spans="1:10" ht="12" customHeight="1" x14ac:dyDescent="0.2">
      <c r="A109" s="138">
        <v>107</v>
      </c>
      <c r="B109" s="126" t="s">
        <v>1256</v>
      </c>
      <c r="C109" s="145">
        <v>14.85</v>
      </c>
      <c r="E109" s="125" t="s">
        <v>1255</v>
      </c>
    </row>
    <row r="110" spans="1:10" ht="12" customHeight="1" x14ac:dyDescent="0.2">
      <c r="A110" s="138">
        <v>108</v>
      </c>
      <c r="B110" s="142" t="s">
        <v>1254</v>
      </c>
      <c r="C110" s="149">
        <v>4</v>
      </c>
      <c r="D110" s="128">
        <v>25</v>
      </c>
      <c r="E110" s="129" t="s">
        <v>263</v>
      </c>
    </row>
    <row r="111" spans="1:10" ht="12" customHeight="1" x14ac:dyDescent="0.2">
      <c r="A111" s="138">
        <v>109</v>
      </c>
      <c r="B111" s="142" t="s">
        <v>1253</v>
      </c>
      <c r="C111" s="144">
        <v>5.11E-3</v>
      </c>
      <c r="D111" s="128" t="s">
        <v>652</v>
      </c>
      <c r="E111" s="125" t="s">
        <v>339</v>
      </c>
    </row>
    <row r="112" spans="1:10" ht="12" customHeight="1" x14ac:dyDescent="0.2">
      <c r="A112" s="138">
        <v>110</v>
      </c>
      <c r="B112" s="142" t="s">
        <v>1252</v>
      </c>
      <c r="C112" s="138" t="s">
        <v>1396</v>
      </c>
      <c r="D112" s="128" t="s">
        <v>701</v>
      </c>
      <c r="E112" s="125" t="s">
        <v>278</v>
      </c>
    </row>
    <row r="113" spans="1:12" ht="12" customHeight="1" x14ac:dyDescent="0.2">
      <c r="A113" s="138">
        <v>111</v>
      </c>
      <c r="B113" s="142" t="s">
        <v>70</v>
      </c>
      <c r="C113" s="144">
        <v>4.4920000000000002E-4</v>
      </c>
      <c r="D113" s="128">
        <v>22.5</v>
      </c>
      <c r="E113" s="129" t="s">
        <v>267</v>
      </c>
    </row>
    <row r="114" spans="1:12" s="139" customFormat="1" ht="12" customHeight="1" x14ac:dyDescent="0.2">
      <c r="A114" s="138">
        <v>112</v>
      </c>
      <c r="B114" s="126" t="s">
        <v>155</v>
      </c>
      <c r="C114" s="149">
        <v>10</v>
      </c>
      <c r="D114" s="128"/>
      <c r="E114" s="129" t="s">
        <v>267</v>
      </c>
      <c r="F114" s="125"/>
      <c r="H114" s="141"/>
      <c r="I114" s="141"/>
      <c r="K114" s="125"/>
      <c r="L114" s="125"/>
    </row>
    <row r="115" spans="1:12" ht="12" customHeight="1" x14ac:dyDescent="0.2">
      <c r="A115" s="138">
        <v>113</v>
      </c>
      <c r="B115" s="142" t="s">
        <v>140</v>
      </c>
      <c r="C115" s="138" t="s">
        <v>1397</v>
      </c>
      <c r="E115" s="125" t="s">
        <v>278</v>
      </c>
    </row>
    <row r="116" spans="1:12" ht="12" customHeight="1" x14ac:dyDescent="0.2">
      <c r="A116" s="138">
        <v>114</v>
      </c>
      <c r="B116" s="150" t="s">
        <v>127</v>
      </c>
      <c r="C116" s="138" t="s">
        <v>1392</v>
      </c>
      <c r="E116" s="125" t="s">
        <v>278</v>
      </c>
    </row>
    <row r="117" spans="1:12" ht="12" customHeight="1" x14ac:dyDescent="0.2">
      <c r="A117" s="138">
        <v>115</v>
      </c>
      <c r="B117" s="142" t="s">
        <v>1251</v>
      </c>
      <c r="C117" s="149">
        <v>16</v>
      </c>
      <c r="D117" s="128" t="s">
        <v>1478</v>
      </c>
      <c r="E117" s="125" t="s">
        <v>1250</v>
      </c>
    </row>
    <row r="118" spans="1:12" ht="12" customHeight="1" x14ac:dyDescent="0.2">
      <c r="A118" s="138">
        <v>116</v>
      </c>
      <c r="B118" s="126" t="s">
        <v>1249</v>
      </c>
      <c r="C118" s="138" t="s">
        <v>1397</v>
      </c>
      <c r="E118" s="125" t="s">
        <v>278</v>
      </c>
    </row>
    <row r="119" spans="1:12" ht="12" customHeight="1" x14ac:dyDescent="0.2">
      <c r="A119" s="138">
        <v>117</v>
      </c>
      <c r="B119" s="142" t="s">
        <v>1248</v>
      </c>
      <c r="C119" s="145">
        <v>0.16</v>
      </c>
      <c r="D119" s="128" t="s">
        <v>1246</v>
      </c>
      <c r="E119" s="125" t="s">
        <v>1247</v>
      </c>
    </row>
    <row r="120" spans="1:12" ht="12" customHeight="1" x14ac:dyDescent="0.2">
      <c r="A120" s="138">
        <v>118</v>
      </c>
      <c r="B120" s="142" t="s">
        <v>54</v>
      </c>
      <c r="C120" s="138" t="s">
        <v>1397</v>
      </c>
      <c r="E120" s="125" t="s">
        <v>278</v>
      </c>
    </row>
    <row r="121" spans="1:12" ht="12" customHeight="1" x14ac:dyDescent="0.2">
      <c r="A121" s="138">
        <v>119</v>
      </c>
      <c r="B121" s="142" t="s">
        <v>1245</v>
      </c>
      <c r="C121" s="138" t="s">
        <v>1395</v>
      </c>
      <c r="D121" s="128" t="s">
        <v>1375</v>
      </c>
      <c r="E121" s="125" t="s">
        <v>278</v>
      </c>
    </row>
    <row r="122" spans="1:12" ht="12" customHeight="1" x14ac:dyDescent="0.2">
      <c r="A122" s="138">
        <v>120</v>
      </c>
      <c r="B122" s="142" t="s">
        <v>1244</v>
      </c>
      <c r="C122" s="145">
        <v>164.41</v>
      </c>
      <c r="D122" s="128" t="s">
        <v>1242</v>
      </c>
      <c r="E122" s="125" t="s">
        <v>1243</v>
      </c>
    </row>
    <row r="123" spans="1:12" ht="12" customHeight="1" x14ac:dyDescent="0.2">
      <c r="A123" s="138">
        <v>121</v>
      </c>
      <c r="B123" s="150" t="s">
        <v>1241</v>
      </c>
      <c r="C123" s="138" t="s">
        <v>1393</v>
      </c>
      <c r="E123" s="125" t="s">
        <v>278</v>
      </c>
    </row>
    <row r="124" spans="1:12" ht="12" customHeight="1" x14ac:dyDescent="0.2">
      <c r="A124" s="138">
        <v>122</v>
      </c>
      <c r="B124" s="142" t="s">
        <v>119</v>
      </c>
      <c r="C124" s="138" t="s">
        <v>1392</v>
      </c>
      <c r="D124" s="128" t="s">
        <v>1375</v>
      </c>
      <c r="E124" s="125" t="s">
        <v>278</v>
      </c>
    </row>
    <row r="125" spans="1:12" ht="12" customHeight="1" x14ac:dyDescent="0.2">
      <c r="A125" s="138">
        <v>123</v>
      </c>
      <c r="B125" s="142" t="s">
        <v>1240</v>
      </c>
      <c r="C125" s="147">
        <v>0.4</v>
      </c>
      <c r="E125" s="125" t="s">
        <v>1239</v>
      </c>
    </row>
    <row r="126" spans="1:12" ht="12" customHeight="1" x14ac:dyDescent="0.2">
      <c r="A126" s="138">
        <v>124</v>
      </c>
      <c r="B126" s="142" t="s">
        <v>1238</v>
      </c>
      <c r="C126" s="149">
        <v>5</v>
      </c>
      <c r="E126" s="125" t="s">
        <v>1237</v>
      </c>
    </row>
    <row r="127" spans="1:12" ht="12" customHeight="1" x14ac:dyDescent="0.2">
      <c r="A127" s="138">
        <v>125</v>
      </c>
      <c r="B127" s="142" t="s">
        <v>1236</v>
      </c>
      <c r="C127" s="138" t="s">
        <v>1392</v>
      </c>
      <c r="D127" s="128" t="s">
        <v>1375</v>
      </c>
      <c r="E127" s="125" t="s">
        <v>278</v>
      </c>
    </row>
    <row r="128" spans="1:12" ht="12" customHeight="1" x14ac:dyDescent="0.2">
      <c r="A128" s="138">
        <v>126</v>
      </c>
      <c r="B128" s="126" t="s">
        <v>1235</v>
      </c>
      <c r="C128" s="138" t="s">
        <v>1392</v>
      </c>
      <c r="D128" s="128" t="s">
        <v>1375</v>
      </c>
      <c r="E128" s="125" t="s">
        <v>278</v>
      </c>
    </row>
    <row r="129" spans="1:10" ht="12" customHeight="1" x14ac:dyDescent="0.2">
      <c r="A129" s="138">
        <v>127</v>
      </c>
      <c r="B129" s="142" t="s">
        <v>1234</v>
      </c>
      <c r="C129" s="138" t="s">
        <v>1397</v>
      </c>
      <c r="E129" s="125" t="s">
        <v>278</v>
      </c>
    </row>
    <row r="130" spans="1:10" ht="12" customHeight="1" x14ac:dyDescent="0.2">
      <c r="A130" s="138">
        <v>128</v>
      </c>
      <c r="B130" s="157" t="s">
        <v>1233</v>
      </c>
      <c r="C130" s="143">
        <v>7.0000000000000001E-3</v>
      </c>
      <c r="D130" s="128">
        <v>25</v>
      </c>
      <c r="E130" s="129" t="s">
        <v>267</v>
      </c>
    </row>
    <row r="131" spans="1:10" ht="12" customHeight="1" x14ac:dyDescent="0.2">
      <c r="A131" s="138">
        <v>129</v>
      </c>
      <c r="B131" s="142" t="s">
        <v>1232</v>
      </c>
      <c r="C131" s="146">
        <v>2.29E-2</v>
      </c>
      <c r="D131" s="128">
        <v>20</v>
      </c>
      <c r="E131" s="129" t="s">
        <v>267</v>
      </c>
    </row>
    <row r="132" spans="1:10" ht="12" customHeight="1" x14ac:dyDescent="0.2">
      <c r="A132" s="138">
        <v>130</v>
      </c>
      <c r="B132" s="142" t="s">
        <v>1231</v>
      </c>
      <c r="C132" s="145">
        <v>4.62</v>
      </c>
      <c r="D132" s="128">
        <v>25</v>
      </c>
      <c r="E132" s="129" t="s">
        <v>267</v>
      </c>
    </row>
    <row r="133" spans="1:10" ht="12" customHeight="1" x14ac:dyDescent="0.2">
      <c r="A133" s="138">
        <v>131</v>
      </c>
      <c r="B133" s="142" t="s">
        <v>151</v>
      </c>
      <c r="C133" s="143">
        <v>0.45700000000000002</v>
      </c>
      <c r="D133" s="128" t="s">
        <v>652</v>
      </c>
      <c r="E133" s="129" t="s">
        <v>339</v>
      </c>
    </row>
    <row r="134" spans="1:10" ht="12" customHeight="1" x14ac:dyDescent="0.2">
      <c r="A134" s="138">
        <v>132</v>
      </c>
      <c r="B134" s="142" t="s">
        <v>1230</v>
      </c>
      <c r="C134" s="147">
        <v>21.3</v>
      </c>
      <c r="E134" s="129" t="s">
        <v>267</v>
      </c>
    </row>
    <row r="135" spans="1:10" ht="12" customHeight="1" x14ac:dyDescent="0.2">
      <c r="A135" s="138">
        <v>133</v>
      </c>
      <c r="B135" s="142" t="s">
        <v>1229</v>
      </c>
      <c r="C135" s="138" t="s">
        <v>1392</v>
      </c>
      <c r="D135" s="128" t="s">
        <v>701</v>
      </c>
      <c r="E135" s="125" t="s">
        <v>278</v>
      </c>
    </row>
    <row r="136" spans="1:10" ht="12" customHeight="1" x14ac:dyDescent="0.2">
      <c r="A136" s="138">
        <v>134</v>
      </c>
      <c r="B136" s="142" t="s">
        <v>626</v>
      </c>
      <c r="C136" s="146">
        <v>1.06E-2</v>
      </c>
      <c r="D136" s="128" t="s">
        <v>623</v>
      </c>
      <c r="E136" s="140" t="s">
        <v>267</v>
      </c>
      <c r="F136" s="139"/>
      <c r="G136" s="139"/>
      <c r="H136" s="141"/>
      <c r="I136" s="141"/>
      <c r="J136" s="139"/>
    </row>
    <row r="137" spans="1:10" ht="12" customHeight="1" x14ac:dyDescent="0.2">
      <c r="A137" s="138">
        <v>135</v>
      </c>
      <c r="B137" s="142" t="s">
        <v>1228</v>
      </c>
      <c r="C137" s="149">
        <v>793</v>
      </c>
      <c r="D137" s="128" t="s">
        <v>618</v>
      </c>
      <c r="E137" s="129" t="s">
        <v>267</v>
      </c>
    </row>
    <row r="138" spans="1:10" ht="12" customHeight="1" x14ac:dyDescent="0.2">
      <c r="A138" s="138">
        <v>136</v>
      </c>
      <c r="B138" s="142" t="s">
        <v>1227</v>
      </c>
      <c r="C138" s="158" t="s">
        <v>1226</v>
      </c>
      <c r="D138" s="128" t="s">
        <v>656</v>
      </c>
      <c r="E138" s="140" t="s">
        <v>464</v>
      </c>
    </row>
    <row r="139" spans="1:10" ht="12" customHeight="1" x14ac:dyDescent="0.2">
      <c r="A139" s="138">
        <v>137</v>
      </c>
      <c r="B139" s="142" t="s">
        <v>1225</v>
      </c>
      <c r="C139" s="145">
        <v>3.19</v>
      </c>
      <c r="D139" s="128">
        <v>25</v>
      </c>
      <c r="E139" s="129" t="s">
        <v>267</v>
      </c>
    </row>
    <row r="140" spans="1:10" ht="12" customHeight="1" x14ac:dyDescent="0.2">
      <c r="A140" s="138">
        <v>138</v>
      </c>
      <c r="B140" s="142" t="s">
        <v>1224</v>
      </c>
      <c r="C140" s="149">
        <v>2</v>
      </c>
      <c r="D140" s="128" t="s">
        <v>618</v>
      </c>
      <c r="E140" s="129" t="s">
        <v>267</v>
      </c>
    </row>
    <row r="141" spans="1:10" ht="12" customHeight="1" x14ac:dyDescent="0.2">
      <c r="A141" s="138">
        <v>139</v>
      </c>
      <c r="B141" s="142" t="s">
        <v>611</v>
      </c>
      <c r="C141" s="146">
        <v>4.2000000000000003E-2</v>
      </c>
      <c r="D141" s="128">
        <v>22.5</v>
      </c>
      <c r="E141" s="140" t="s">
        <v>267</v>
      </c>
      <c r="F141" s="139"/>
      <c r="G141" s="139"/>
      <c r="H141" s="141"/>
      <c r="I141" s="141"/>
      <c r="J141" s="139"/>
    </row>
    <row r="142" spans="1:10" ht="12" customHeight="1" x14ac:dyDescent="0.2">
      <c r="A142" s="138">
        <v>140</v>
      </c>
      <c r="B142" s="126" t="s">
        <v>630</v>
      </c>
      <c r="C142" s="147">
        <v>2.5</v>
      </c>
      <c r="D142" s="128">
        <v>25</v>
      </c>
      <c r="E142" s="129" t="s">
        <v>263</v>
      </c>
      <c r="G142" s="139"/>
      <c r="H142" s="141"/>
      <c r="I142" s="141"/>
      <c r="J142" s="139"/>
    </row>
    <row r="143" spans="1:10" ht="12" customHeight="1" x14ac:dyDescent="0.2">
      <c r="A143" s="138">
        <v>141</v>
      </c>
      <c r="B143" s="126" t="s">
        <v>1223</v>
      </c>
      <c r="C143" s="149">
        <v>50</v>
      </c>
      <c r="D143" s="128" t="s">
        <v>1480</v>
      </c>
      <c r="E143" s="152" t="s">
        <v>1406</v>
      </c>
    </row>
    <row r="144" spans="1:10" ht="12" customHeight="1" x14ac:dyDescent="0.2">
      <c r="A144" s="138">
        <v>142</v>
      </c>
      <c r="B144" s="142" t="s">
        <v>1222</v>
      </c>
      <c r="C144" s="146">
        <v>0.28270000000000001</v>
      </c>
      <c r="D144" s="128">
        <v>25</v>
      </c>
      <c r="E144" s="129" t="s">
        <v>267</v>
      </c>
    </row>
    <row r="145" spans="1:10" ht="12" customHeight="1" x14ac:dyDescent="0.2">
      <c r="A145" s="138">
        <v>143</v>
      </c>
      <c r="B145" s="142" t="s">
        <v>1221</v>
      </c>
      <c r="C145" s="127" t="s">
        <v>1220</v>
      </c>
      <c r="E145" s="129" t="s">
        <v>263</v>
      </c>
    </row>
    <row r="146" spans="1:10" ht="12" customHeight="1" x14ac:dyDescent="0.2">
      <c r="A146" s="138">
        <v>144</v>
      </c>
      <c r="B146" s="142" t="s">
        <v>1219</v>
      </c>
      <c r="C146" s="143">
        <v>5.4960000000000004</v>
      </c>
      <c r="D146" s="128">
        <v>37.5</v>
      </c>
      <c r="E146" s="129" t="s">
        <v>267</v>
      </c>
    </row>
    <row r="147" spans="1:10" ht="12" customHeight="1" x14ac:dyDescent="0.2">
      <c r="A147" s="138">
        <v>145</v>
      </c>
      <c r="B147" s="142" t="s">
        <v>1218</v>
      </c>
      <c r="C147" s="144">
        <v>2.5500000000000002E-3</v>
      </c>
      <c r="D147" s="128">
        <v>24</v>
      </c>
      <c r="E147" s="129" t="s">
        <v>263</v>
      </c>
    </row>
    <row r="148" spans="1:10" ht="12" customHeight="1" x14ac:dyDescent="0.2">
      <c r="A148" s="138">
        <v>146</v>
      </c>
      <c r="B148" s="142" t="s">
        <v>1217</v>
      </c>
      <c r="C148" s="146">
        <v>0.89129999999999998</v>
      </c>
      <c r="D148" s="128">
        <v>25</v>
      </c>
      <c r="E148" s="129" t="s">
        <v>267</v>
      </c>
    </row>
    <row r="149" spans="1:10" ht="12" customHeight="1" x14ac:dyDescent="0.2">
      <c r="A149" s="138">
        <v>147</v>
      </c>
      <c r="B149" s="142" t="s">
        <v>665</v>
      </c>
      <c r="C149" s="145">
        <v>0.12</v>
      </c>
      <c r="D149" s="128">
        <v>25</v>
      </c>
      <c r="E149" s="129" t="s">
        <v>267</v>
      </c>
      <c r="G149" s="139"/>
      <c r="H149" s="141"/>
      <c r="I149" s="141"/>
      <c r="J149" s="139"/>
    </row>
    <row r="150" spans="1:10" ht="12" customHeight="1" x14ac:dyDescent="0.2">
      <c r="A150" s="138">
        <v>148</v>
      </c>
      <c r="B150" s="142" t="s">
        <v>1216</v>
      </c>
      <c r="C150" s="127" t="s">
        <v>1215</v>
      </c>
      <c r="D150" s="128" t="s">
        <v>745</v>
      </c>
      <c r="E150" s="129" t="s">
        <v>464</v>
      </c>
    </row>
    <row r="151" spans="1:10" ht="12" customHeight="1" x14ac:dyDescent="0.2">
      <c r="A151" s="138">
        <v>149</v>
      </c>
      <c r="B151" s="142" t="s">
        <v>1214</v>
      </c>
      <c r="C151" s="127" t="s">
        <v>1213</v>
      </c>
      <c r="D151" s="128" t="s">
        <v>1212</v>
      </c>
      <c r="E151" s="129" t="s">
        <v>281</v>
      </c>
    </row>
    <row r="152" spans="1:10" ht="12" customHeight="1" x14ac:dyDescent="0.2">
      <c r="A152" s="138">
        <v>150</v>
      </c>
      <c r="B152" s="142" t="s">
        <v>1211</v>
      </c>
      <c r="C152" s="149">
        <v>5</v>
      </c>
      <c r="D152" s="128" t="s">
        <v>1210</v>
      </c>
      <c r="E152" s="156" t="s">
        <v>1407</v>
      </c>
    </row>
    <row r="153" spans="1:10" ht="12" customHeight="1" x14ac:dyDescent="0.2">
      <c r="A153" s="138">
        <v>151</v>
      </c>
      <c r="B153" s="142" t="s">
        <v>1209</v>
      </c>
      <c r="C153" s="149" t="s">
        <v>1208</v>
      </c>
      <c r="D153" s="128" t="s">
        <v>1207</v>
      </c>
      <c r="E153" s="156" t="s">
        <v>1408</v>
      </c>
    </row>
    <row r="154" spans="1:10" ht="12" customHeight="1" x14ac:dyDescent="0.2">
      <c r="A154" s="138">
        <v>152</v>
      </c>
      <c r="B154" s="150" t="s">
        <v>160</v>
      </c>
      <c r="C154" s="158">
        <v>1.01E-4</v>
      </c>
      <c r="D154" s="128">
        <v>37</v>
      </c>
      <c r="E154" s="125" t="s">
        <v>521</v>
      </c>
    </row>
    <row r="155" spans="1:10" ht="12" customHeight="1" x14ac:dyDescent="0.2">
      <c r="A155" s="138">
        <v>153</v>
      </c>
      <c r="B155" s="150" t="s">
        <v>99</v>
      </c>
      <c r="C155" s="147">
        <v>9.3000000000000007</v>
      </c>
      <c r="D155" s="128" t="s">
        <v>652</v>
      </c>
      <c r="E155" s="129" t="s">
        <v>267</v>
      </c>
    </row>
    <row r="156" spans="1:10" ht="12" customHeight="1" x14ac:dyDescent="0.2">
      <c r="A156" s="138">
        <v>154</v>
      </c>
      <c r="B156" s="126" t="s">
        <v>61</v>
      </c>
      <c r="C156" s="127" t="s">
        <v>514</v>
      </c>
      <c r="D156" s="128" t="s">
        <v>1206</v>
      </c>
      <c r="E156" s="129" t="s">
        <v>513</v>
      </c>
    </row>
    <row r="157" spans="1:10" ht="12" customHeight="1" x14ac:dyDescent="0.2">
      <c r="A157" s="138">
        <v>155</v>
      </c>
      <c r="B157" s="142" t="s">
        <v>1205</v>
      </c>
      <c r="C157" s="146">
        <v>0.27239999999999998</v>
      </c>
      <c r="D157" s="128">
        <v>25</v>
      </c>
      <c r="E157" s="129" t="s">
        <v>267</v>
      </c>
    </row>
    <row r="158" spans="1:10" ht="12" customHeight="1" x14ac:dyDescent="0.2">
      <c r="A158" s="138">
        <v>156</v>
      </c>
      <c r="B158" s="142" t="s">
        <v>1204</v>
      </c>
      <c r="C158" s="146">
        <v>3.6700000000000003E-2</v>
      </c>
      <c r="D158" s="128" t="s">
        <v>745</v>
      </c>
      <c r="E158" s="129" t="s">
        <v>464</v>
      </c>
    </row>
    <row r="159" spans="1:10" ht="12" customHeight="1" x14ac:dyDescent="0.2">
      <c r="A159" s="138">
        <v>157</v>
      </c>
      <c r="B159" s="142" t="s">
        <v>1203</v>
      </c>
      <c r="C159" s="138" t="s">
        <v>1393</v>
      </c>
      <c r="E159" s="125" t="s">
        <v>278</v>
      </c>
    </row>
    <row r="160" spans="1:10" ht="12" customHeight="1" x14ac:dyDescent="0.2">
      <c r="A160" s="138">
        <v>158</v>
      </c>
      <c r="B160" s="142" t="s">
        <v>109</v>
      </c>
      <c r="C160" s="143">
        <v>8.5999999999999993E-2</v>
      </c>
      <c r="D160" s="128">
        <v>25</v>
      </c>
      <c r="E160" s="129" t="s">
        <v>267</v>
      </c>
    </row>
    <row r="161" spans="1:10" ht="12" customHeight="1" x14ac:dyDescent="0.2">
      <c r="A161" s="138">
        <v>159</v>
      </c>
      <c r="B161" s="142" t="s">
        <v>1202</v>
      </c>
      <c r="C161" s="158">
        <v>9.3189999999999992E-3</v>
      </c>
      <c r="D161" s="128" t="s">
        <v>1201</v>
      </c>
      <c r="E161" s="129" t="s">
        <v>267</v>
      </c>
    </row>
    <row r="162" spans="1:10" ht="12" customHeight="1" x14ac:dyDescent="0.2">
      <c r="A162" s="138">
        <v>160</v>
      </c>
      <c r="B162" s="142" t="s">
        <v>118</v>
      </c>
      <c r="C162" s="138" t="s">
        <v>1392</v>
      </c>
      <c r="D162" s="128" t="s">
        <v>1374</v>
      </c>
      <c r="E162" s="125" t="s">
        <v>278</v>
      </c>
    </row>
    <row r="163" spans="1:10" ht="12" customHeight="1" x14ac:dyDescent="0.2">
      <c r="A163" s="138">
        <v>161</v>
      </c>
      <c r="B163" s="126" t="s">
        <v>1200</v>
      </c>
      <c r="C163" s="144">
        <v>9.9479999999999999E-2</v>
      </c>
      <c r="D163" s="128" t="s">
        <v>1199</v>
      </c>
      <c r="E163" s="129" t="s">
        <v>267</v>
      </c>
    </row>
    <row r="164" spans="1:10" ht="12" customHeight="1" x14ac:dyDescent="0.2">
      <c r="A164" s="138">
        <v>162</v>
      </c>
      <c r="B164" s="139" t="s">
        <v>674</v>
      </c>
      <c r="C164" s="138" t="s">
        <v>1396</v>
      </c>
      <c r="D164" s="128" t="s">
        <v>701</v>
      </c>
      <c r="E164" s="125" t="s">
        <v>278</v>
      </c>
      <c r="F164" s="139"/>
      <c r="G164" s="139"/>
      <c r="H164" s="141"/>
      <c r="I164" s="141"/>
      <c r="J164" s="139"/>
    </row>
    <row r="165" spans="1:10" ht="12" customHeight="1" x14ac:dyDescent="0.2">
      <c r="A165" s="138">
        <v>163</v>
      </c>
      <c r="B165" s="142" t="s">
        <v>655</v>
      </c>
      <c r="C165" s="138" t="s">
        <v>1395</v>
      </c>
      <c r="D165" s="128" t="s">
        <v>701</v>
      </c>
      <c r="E165" s="125" t="s">
        <v>278</v>
      </c>
      <c r="G165" s="139"/>
      <c r="H165" s="141"/>
      <c r="I165" s="141"/>
      <c r="J165" s="139"/>
    </row>
    <row r="166" spans="1:10" ht="12" customHeight="1" x14ac:dyDescent="0.2">
      <c r="A166" s="138">
        <v>164</v>
      </c>
      <c r="B166" s="142" t="s">
        <v>1198</v>
      </c>
      <c r="C166" s="138" t="s">
        <v>1397</v>
      </c>
      <c r="E166" s="125" t="s">
        <v>278</v>
      </c>
    </row>
    <row r="167" spans="1:10" ht="12" customHeight="1" x14ac:dyDescent="0.2">
      <c r="A167" s="138">
        <v>165</v>
      </c>
      <c r="B167" s="142" t="s">
        <v>1197</v>
      </c>
      <c r="C167" s="144">
        <v>9.708E-2</v>
      </c>
      <c r="D167" s="128" t="s">
        <v>618</v>
      </c>
      <c r="E167" s="129" t="s">
        <v>267</v>
      </c>
    </row>
    <row r="168" spans="1:10" ht="12" customHeight="1" x14ac:dyDescent="0.2">
      <c r="A168" s="138">
        <v>166</v>
      </c>
      <c r="B168" s="142" t="s">
        <v>1196</v>
      </c>
      <c r="C168" s="138" t="s">
        <v>1397</v>
      </c>
      <c r="E168" s="125" t="s">
        <v>278</v>
      </c>
    </row>
    <row r="169" spans="1:10" ht="12" customHeight="1" x14ac:dyDescent="0.2">
      <c r="A169" s="138">
        <v>167</v>
      </c>
      <c r="B169" s="125" t="s">
        <v>649</v>
      </c>
      <c r="C169" s="138" t="s">
        <v>1397</v>
      </c>
      <c r="D169" s="128" t="s">
        <v>1389</v>
      </c>
      <c r="E169" s="125" t="s">
        <v>278</v>
      </c>
      <c r="G169" s="139"/>
      <c r="H169" s="141"/>
      <c r="I169" s="141"/>
      <c r="J169" s="139"/>
    </row>
    <row r="170" spans="1:10" ht="12" customHeight="1" x14ac:dyDescent="0.2">
      <c r="A170" s="138">
        <v>168</v>
      </c>
      <c r="B170" s="142" t="s">
        <v>68</v>
      </c>
      <c r="C170" s="138" t="s">
        <v>1392</v>
      </c>
      <c r="D170" s="128" t="s">
        <v>701</v>
      </c>
      <c r="E170" s="125" t="s">
        <v>278</v>
      </c>
    </row>
    <row r="171" spans="1:10" ht="12" customHeight="1" x14ac:dyDescent="0.2">
      <c r="A171" s="138">
        <v>169</v>
      </c>
      <c r="B171" s="142" t="s">
        <v>88</v>
      </c>
      <c r="C171" s="147">
        <v>0.1</v>
      </c>
      <c r="D171" s="128">
        <v>25</v>
      </c>
      <c r="E171" s="129" t="s">
        <v>263</v>
      </c>
    </row>
    <row r="172" spans="1:10" ht="12" customHeight="1" x14ac:dyDescent="0.2">
      <c r="A172" s="138">
        <v>170</v>
      </c>
      <c r="B172" s="142" t="s">
        <v>1195</v>
      </c>
      <c r="C172" s="143">
        <v>182.767</v>
      </c>
      <c r="D172" s="128" t="s">
        <v>892</v>
      </c>
      <c r="E172" s="125" t="s">
        <v>1194</v>
      </c>
    </row>
    <row r="173" spans="1:10" ht="12" customHeight="1" x14ac:dyDescent="0.2">
      <c r="A173" s="138">
        <v>171</v>
      </c>
      <c r="B173" s="142" t="s">
        <v>100</v>
      </c>
      <c r="C173" s="145">
        <v>0.01</v>
      </c>
      <c r="D173" s="128" t="s">
        <v>1481</v>
      </c>
      <c r="E173" s="125" t="s">
        <v>261</v>
      </c>
      <c r="F173" s="139"/>
      <c r="G173" s="139"/>
      <c r="H173" s="141"/>
      <c r="I173" s="141"/>
      <c r="J173" s="139"/>
    </row>
    <row r="174" spans="1:10" ht="12" customHeight="1" x14ac:dyDescent="0.2">
      <c r="A174" s="138">
        <v>172</v>
      </c>
      <c r="B174" s="125" t="s">
        <v>644</v>
      </c>
      <c r="C174" s="138" t="s">
        <v>1392</v>
      </c>
      <c r="D174" s="128" t="s">
        <v>1372</v>
      </c>
      <c r="E174" s="125" t="s">
        <v>278</v>
      </c>
      <c r="G174" s="139"/>
      <c r="H174" s="141"/>
      <c r="I174" s="141"/>
      <c r="J174" s="139"/>
    </row>
    <row r="175" spans="1:10" ht="12" customHeight="1" x14ac:dyDescent="0.2">
      <c r="A175" s="138">
        <v>173</v>
      </c>
      <c r="B175" s="142" t="s">
        <v>1193</v>
      </c>
      <c r="C175" s="146">
        <v>0.18890000000000001</v>
      </c>
      <c r="D175" s="128" t="s">
        <v>660</v>
      </c>
      <c r="E175" s="125" t="s">
        <v>459</v>
      </c>
    </row>
    <row r="176" spans="1:10" ht="12" customHeight="1" x14ac:dyDescent="0.2">
      <c r="A176" s="138">
        <v>174</v>
      </c>
      <c r="B176" s="142" t="s">
        <v>1192</v>
      </c>
      <c r="C176" s="145">
        <v>10.69</v>
      </c>
      <c r="D176" s="128">
        <v>25</v>
      </c>
      <c r="E176" s="129" t="s">
        <v>267</v>
      </c>
    </row>
    <row r="177" spans="1:6" ht="12" customHeight="1" x14ac:dyDescent="0.2">
      <c r="A177" s="138">
        <v>175</v>
      </c>
      <c r="B177" s="126" t="s">
        <v>1191</v>
      </c>
      <c r="C177" s="127" t="s">
        <v>514</v>
      </c>
      <c r="E177" s="125" t="s">
        <v>1190</v>
      </c>
    </row>
    <row r="178" spans="1:6" ht="12" customHeight="1" x14ac:dyDescent="0.2">
      <c r="A178" s="138">
        <v>176</v>
      </c>
      <c r="B178" s="142" t="s">
        <v>1189</v>
      </c>
      <c r="C178" s="146">
        <v>0.24049999999999999</v>
      </c>
      <c r="D178" s="128">
        <v>37</v>
      </c>
      <c r="E178" s="129" t="s">
        <v>267</v>
      </c>
    </row>
    <row r="179" spans="1:6" ht="12" customHeight="1" x14ac:dyDescent="0.2">
      <c r="A179" s="138">
        <v>177</v>
      </c>
      <c r="B179" s="142" t="s">
        <v>1188</v>
      </c>
      <c r="C179" s="143">
        <v>2.4940000000000002</v>
      </c>
      <c r="D179" s="128">
        <v>25</v>
      </c>
      <c r="E179" s="129" t="s">
        <v>267</v>
      </c>
    </row>
    <row r="180" spans="1:6" ht="12" customHeight="1" x14ac:dyDescent="0.2">
      <c r="A180" s="138">
        <v>178</v>
      </c>
      <c r="B180" s="142" t="s">
        <v>676</v>
      </c>
      <c r="C180" s="147">
        <v>80.099999999999994</v>
      </c>
      <c r="D180" s="128">
        <v>16</v>
      </c>
      <c r="E180" s="140" t="s">
        <v>267</v>
      </c>
      <c r="F180" s="139"/>
    </row>
    <row r="181" spans="1:6" ht="12" customHeight="1" x14ac:dyDescent="0.2">
      <c r="A181" s="138">
        <v>179</v>
      </c>
      <c r="B181" s="142" t="s">
        <v>94</v>
      </c>
      <c r="C181" s="127" t="s">
        <v>327</v>
      </c>
      <c r="E181" s="156" t="s">
        <v>1409</v>
      </c>
    </row>
    <row r="182" spans="1:6" ht="12" customHeight="1" x14ac:dyDescent="0.2">
      <c r="A182" s="138">
        <v>180</v>
      </c>
      <c r="B182" s="150" t="s">
        <v>1187</v>
      </c>
      <c r="C182" s="127" t="s">
        <v>1186</v>
      </c>
      <c r="D182" s="128">
        <v>20</v>
      </c>
      <c r="E182" s="129" t="s">
        <v>281</v>
      </c>
    </row>
    <row r="183" spans="1:6" ht="12" customHeight="1" x14ac:dyDescent="0.2">
      <c r="A183" s="138">
        <v>181</v>
      </c>
      <c r="B183" s="142" t="s">
        <v>1185</v>
      </c>
      <c r="C183" s="145">
        <v>0.05</v>
      </c>
      <c r="D183" s="128" t="s">
        <v>618</v>
      </c>
      <c r="E183" s="129" t="s">
        <v>267</v>
      </c>
    </row>
    <row r="184" spans="1:6" ht="12" customHeight="1" x14ac:dyDescent="0.2">
      <c r="A184" s="138">
        <v>182</v>
      </c>
      <c r="B184" s="126" t="s">
        <v>1184</v>
      </c>
      <c r="C184" s="149">
        <v>40</v>
      </c>
      <c r="E184" s="129" t="s">
        <v>267</v>
      </c>
    </row>
    <row r="185" spans="1:6" ht="12" customHeight="1" x14ac:dyDescent="0.2">
      <c r="A185" s="138">
        <v>183</v>
      </c>
      <c r="B185" s="142" t="s">
        <v>1183</v>
      </c>
      <c r="C185" s="138" t="s">
        <v>1392</v>
      </c>
      <c r="E185" s="125" t="s">
        <v>278</v>
      </c>
    </row>
    <row r="186" spans="1:6" ht="12" customHeight="1" x14ac:dyDescent="0.2">
      <c r="A186" s="138">
        <v>184</v>
      </c>
      <c r="B186" s="142" t="s">
        <v>1182</v>
      </c>
      <c r="C186" s="145">
        <v>0.04</v>
      </c>
      <c r="D186" s="128">
        <v>25</v>
      </c>
      <c r="E186" s="129" t="s">
        <v>267</v>
      </c>
    </row>
    <row r="187" spans="1:6" ht="12" customHeight="1" x14ac:dyDescent="0.2">
      <c r="A187" s="138">
        <v>185</v>
      </c>
      <c r="B187" s="142" t="s">
        <v>1181</v>
      </c>
      <c r="C187" s="127">
        <v>3.1760000000000002E-4</v>
      </c>
      <c r="D187" s="128">
        <v>22.5</v>
      </c>
      <c r="E187" s="129" t="s">
        <v>267</v>
      </c>
    </row>
    <row r="188" spans="1:6" ht="12" customHeight="1" x14ac:dyDescent="0.2">
      <c r="A188" s="138">
        <v>186</v>
      </c>
      <c r="B188" s="142" t="s">
        <v>1180</v>
      </c>
      <c r="C188" s="138" t="s">
        <v>1393</v>
      </c>
      <c r="E188" s="125" t="s">
        <v>278</v>
      </c>
    </row>
    <row r="189" spans="1:6" ht="12" customHeight="1" x14ac:dyDescent="0.2">
      <c r="A189" s="138">
        <v>187</v>
      </c>
      <c r="B189" s="142" t="s">
        <v>1179</v>
      </c>
      <c r="C189" s="138" t="s">
        <v>1396</v>
      </c>
      <c r="E189" s="125" t="s">
        <v>281</v>
      </c>
    </row>
    <row r="190" spans="1:6" ht="12" customHeight="1" x14ac:dyDescent="0.2">
      <c r="A190" s="138">
        <v>188</v>
      </c>
      <c r="B190" s="130" t="s">
        <v>1178</v>
      </c>
      <c r="C190" s="147">
        <v>83.3</v>
      </c>
      <c r="D190" s="128">
        <v>20</v>
      </c>
      <c r="E190" s="129" t="s">
        <v>263</v>
      </c>
    </row>
    <row r="191" spans="1:6" ht="12" customHeight="1" x14ac:dyDescent="0.2">
      <c r="A191" s="138">
        <v>189</v>
      </c>
      <c r="B191" s="142" t="s">
        <v>1177</v>
      </c>
      <c r="C191" s="138" t="s">
        <v>1398</v>
      </c>
      <c r="D191" s="128" t="s">
        <v>1375</v>
      </c>
      <c r="E191" s="125" t="s">
        <v>278</v>
      </c>
    </row>
    <row r="192" spans="1:6" ht="12" customHeight="1" x14ac:dyDescent="0.2">
      <c r="A192" s="138">
        <v>190</v>
      </c>
      <c r="B192" s="142" t="s">
        <v>80</v>
      </c>
      <c r="C192" s="145">
        <v>0.15</v>
      </c>
      <c r="D192" s="128" t="s">
        <v>1176</v>
      </c>
      <c r="E192" s="129" t="s">
        <v>267</v>
      </c>
    </row>
    <row r="193" spans="1:10" ht="12" customHeight="1" x14ac:dyDescent="0.2">
      <c r="A193" s="138">
        <v>191</v>
      </c>
      <c r="B193" s="142" t="s">
        <v>135</v>
      </c>
      <c r="C193" s="145">
        <v>6.03</v>
      </c>
      <c r="D193" s="128">
        <v>37</v>
      </c>
      <c r="E193" s="159" t="s">
        <v>1410</v>
      </c>
    </row>
    <row r="194" spans="1:10" ht="12" customHeight="1" x14ac:dyDescent="0.2">
      <c r="A194" s="138">
        <v>192</v>
      </c>
      <c r="B194" s="142" t="s">
        <v>621</v>
      </c>
      <c r="C194" s="127" t="s">
        <v>620</v>
      </c>
      <c r="D194" s="128">
        <v>37</v>
      </c>
      <c r="E194" s="152" t="s">
        <v>1411</v>
      </c>
      <c r="F194" s="139"/>
      <c r="G194" s="139"/>
      <c r="H194" s="141"/>
      <c r="I194" s="141"/>
      <c r="J194" s="139"/>
    </row>
    <row r="195" spans="1:10" ht="12" customHeight="1" x14ac:dyDescent="0.2">
      <c r="A195" s="138">
        <v>193</v>
      </c>
      <c r="B195" s="150" t="s">
        <v>1175</v>
      </c>
      <c r="C195" s="149">
        <v>12</v>
      </c>
      <c r="D195" s="128">
        <v>20</v>
      </c>
      <c r="E195" s="129" t="s">
        <v>263</v>
      </c>
    </row>
    <row r="196" spans="1:10" ht="12" customHeight="1" x14ac:dyDescent="0.2">
      <c r="A196" s="138">
        <v>194</v>
      </c>
      <c r="B196" s="139" t="s">
        <v>661</v>
      </c>
      <c r="C196" s="149">
        <v>30</v>
      </c>
      <c r="D196" s="128" t="s">
        <v>660</v>
      </c>
      <c r="E196" s="140" t="s">
        <v>267</v>
      </c>
      <c r="F196" s="139"/>
      <c r="G196" s="139"/>
      <c r="H196" s="141"/>
      <c r="I196" s="141"/>
      <c r="J196" s="139"/>
    </row>
    <row r="197" spans="1:10" ht="12" customHeight="1" x14ac:dyDescent="0.2">
      <c r="A197" s="138">
        <v>195</v>
      </c>
      <c r="B197" s="142" t="s">
        <v>1174</v>
      </c>
      <c r="C197" s="146">
        <v>5.8599999999999999E-2</v>
      </c>
      <c r="D197" s="128">
        <v>24</v>
      </c>
      <c r="E197" s="129" t="s">
        <v>263</v>
      </c>
    </row>
    <row r="198" spans="1:10" ht="12" customHeight="1" x14ac:dyDescent="0.2">
      <c r="A198" s="138">
        <v>196</v>
      </c>
      <c r="B198" s="142" t="s">
        <v>1173</v>
      </c>
      <c r="C198" s="127" t="s">
        <v>1172</v>
      </c>
      <c r="D198" s="128" t="s">
        <v>745</v>
      </c>
      <c r="E198" s="140" t="s">
        <v>464</v>
      </c>
    </row>
    <row r="199" spans="1:10" ht="12" customHeight="1" x14ac:dyDescent="0.2">
      <c r="A199" s="138">
        <v>197</v>
      </c>
      <c r="B199" s="142" t="s">
        <v>1171</v>
      </c>
      <c r="C199" s="138" t="s">
        <v>1393</v>
      </c>
      <c r="E199" s="125" t="s">
        <v>278</v>
      </c>
    </row>
    <row r="200" spans="1:10" ht="12" customHeight="1" x14ac:dyDescent="0.2">
      <c r="A200" s="138">
        <v>198</v>
      </c>
      <c r="B200" s="126" t="s">
        <v>667</v>
      </c>
      <c r="C200" s="147">
        <v>13.6</v>
      </c>
      <c r="E200" s="152" t="s">
        <v>1412</v>
      </c>
      <c r="F200" s="139"/>
    </row>
    <row r="201" spans="1:10" ht="12" customHeight="1" x14ac:dyDescent="0.2">
      <c r="A201" s="138">
        <v>199</v>
      </c>
      <c r="B201" s="142" t="s">
        <v>1170</v>
      </c>
      <c r="C201" s="146">
        <v>9.8500000000000004E-2</v>
      </c>
      <c r="D201" s="128">
        <v>25</v>
      </c>
      <c r="E201" s="129" t="s">
        <v>267</v>
      </c>
    </row>
    <row r="202" spans="1:10" ht="12" customHeight="1" x14ac:dyDescent="0.2">
      <c r="A202" s="138">
        <v>200</v>
      </c>
      <c r="B202" s="126" t="s">
        <v>1169</v>
      </c>
      <c r="C202" s="143">
        <v>0.53300000000000003</v>
      </c>
      <c r="D202" s="128" t="s">
        <v>822</v>
      </c>
      <c r="E202" s="125" t="s">
        <v>1168</v>
      </c>
    </row>
    <row r="203" spans="1:10" ht="12" customHeight="1" x14ac:dyDescent="0.2">
      <c r="A203" s="138">
        <v>201</v>
      </c>
      <c r="B203" s="142" t="s">
        <v>1167</v>
      </c>
      <c r="C203" s="138" t="s">
        <v>1396</v>
      </c>
      <c r="D203" s="128" t="s">
        <v>733</v>
      </c>
      <c r="E203" s="125" t="s">
        <v>278</v>
      </c>
    </row>
    <row r="204" spans="1:10" ht="12" customHeight="1" x14ac:dyDescent="0.2">
      <c r="A204" s="138">
        <v>202</v>
      </c>
      <c r="B204" s="142" t="s">
        <v>1166</v>
      </c>
      <c r="C204" s="147">
        <v>450.5</v>
      </c>
      <c r="D204" s="128">
        <v>25</v>
      </c>
      <c r="E204" s="129" t="s">
        <v>267</v>
      </c>
    </row>
    <row r="205" spans="1:10" ht="12" customHeight="1" x14ac:dyDescent="0.2">
      <c r="A205" s="138">
        <v>203</v>
      </c>
      <c r="B205" s="142" t="s">
        <v>610</v>
      </c>
      <c r="C205" s="149">
        <v>500</v>
      </c>
      <c r="D205" s="128">
        <v>25</v>
      </c>
      <c r="E205" s="140" t="s">
        <v>281</v>
      </c>
      <c r="F205" s="139"/>
      <c r="G205" s="139"/>
      <c r="H205" s="141"/>
      <c r="I205" s="141"/>
      <c r="J205" s="139"/>
    </row>
    <row r="206" spans="1:10" ht="12" customHeight="1" x14ac:dyDescent="0.2">
      <c r="A206" s="138">
        <v>204</v>
      </c>
      <c r="B206" s="142" t="s">
        <v>1165</v>
      </c>
      <c r="C206" s="146">
        <v>4.6800000000000001E-2</v>
      </c>
      <c r="D206" s="128">
        <v>25</v>
      </c>
      <c r="E206" s="129" t="s">
        <v>267</v>
      </c>
    </row>
    <row r="207" spans="1:10" ht="12" customHeight="1" x14ac:dyDescent="0.2">
      <c r="A207" s="138">
        <v>205</v>
      </c>
      <c r="B207" s="142" t="s">
        <v>1164</v>
      </c>
      <c r="C207" s="147">
        <v>0.1</v>
      </c>
      <c r="D207" s="128" t="s">
        <v>652</v>
      </c>
      <c r="E207" s="129" t="s">
        <v>339</v>
      </c>
    </row>
    <row r="208" spans="1:10" ht="12" customHeight="1" x14ac:dyDescent="0.2">
      <c r="A208" s="138">
        <v>206</v>
      </c>
      <c r="B208" s="142" t="s">
        <v>1163</v>
      </c>
      <c r="C208" s="146">
        <v>3.5000000000000001E-3</v>
      </c>
      <c r="D208" s="128">
        <v>32</v>
      </c>
      <c r="E208" s="129" t="s">
        <v>267</v>
      </c>
    </row>
    <row r="209" spans="1:12" ht="12" customHeight="1" x14ac:dyDescent="0.2">
      <c r="A209" s="138">
        <v>207</v>
      </c>
      <c r="B209" s="126" t="s">
        <v>1162</v>
      </c>
      <c r="C209" s="138" t="s">
        <v>1392</v>
      </c>
      <c r="D209" s="128" t="s">
        <v>1375</v>
      </c>
      <c r="E209" s="125" t="s">
        <v>278</v>
      </c>
    </row>
    <row r="210" spans="1:12" ht="12" customHeight="1" x14ac:dyDescent="0.2">
      <c r="A210" s="138">
        <v>208</v>
      </c>
      <c r="B210" s="142" t="s">
        <v>1161</v>
      </c>
      <c r="C210" s="147">
        <v>76.900000000000006</v>
      </c>
      <c r="E210" s="129" t="s">
        <v>281</v>
      </c>
      <c r="K210" s="139"/>
      <c r="L210" s="139"/>
    </row>
    <row r="211" spans="1:12" ht="12" customHeight="1" x14ac:dyDescent="0.2">
      <c r="A211" s="138">
        <v>209</v>
      </c>
      <c r="B211" s="126" t="s">
        <v>1160</v>
      </c>
      <c r="C211" s="147">
        <v>27.3</v>
      </c>
      <c r="D211" s="128">
        <v>25</v>
      </c>
      <c r="E211" s="129" t="s">
        <v>267</v>
      </c>
    </row>
    <row r="212" spans="1:12" ht="12" customHeight="1" x14ac:dyDescent="0.2">
      <c r="A212" s="138">
        <v>210</v>
      </c>
      <c r="B212" s="142" t="s">
        <v>82</v>
      </c>
      <c r="C212" s="138" t="s">
        <v>1395</v>
      </c>
      <c r="D212" s="128" t="s">
        <v>1389</v>
      </c>
      <c r="E212" s="125" t="s">
        <v>278</v>
      </c>
      <c r="F212" s="139"/>
      <c r="G212" s="139"/>
      <c r="H212" s="141"/>
      <c r="I212" s="141"/>
      <c r="J212" s="139"/>
    </row>
    <row r="213" spans="1:12" ht="12" customHeight="1" x14ac:dyDescent="0.2">
      <c r="A213" s="138">
        <v>211</v>
      </c>
      <c r="B213" s="142" t="s">
        <v>1159</v>
      </c>
      <c r="C213" s="138" t="s">
        <v>1395</v>
      </c>
      <c r="D213" s="128" t="s">
        <v>701</v>
      </c>
      <c r="E213" s="125" t="s">
        <v>278</v>
      </c>
    </row>
    <row r="214" spans="1:12" ht="12" customHeight="1" x14ac:dyDescent="0.2">
      <c r="A214" s="138">
        <v>212</v>
      </c>
      <c r="B214" s="142" t="s">
        <v>1158</v>
      </c>
      <c r="C214" s="143">
        <v>1.2E-2</v>
      </c>
      <c r="D214" s="128">
        <v>25</v>
      </c>
      <c r="E214" s="129" t="s">
        <v>267</v>
      </c>
    </row>
    <row r="215" spans="1:12" ht="12" customHeight="1" x14ac:dyDescent="0.2">
      <c r="A215" s="138">
        <v>213</v>
      </c>
      <c r="B215" s="142" t="s">
        <v>1157</v>
      </c>
      <c r="C215" s="127">
        <v>6.1859999999999997E-3</v>
      </c>
      <c r="D215" s="128" t="s">
        <v>1156</v>
      </c>
      <c r="E215" s="129" t="s">
        <v>267</v>
      </c>
    </row>
    <row r="216" spans="1:12" ht="12" customHeight="1" x14ac:dyDescent="0.2">
      <c r="A216" s="138">
        <v>214</v>
      </c>
      <c r="B216" s="142" t="s">
        <v>1155</v>
      </c>
      <c r="C216" s="146">
        <v>1.41E-2</v>
      </c>
      <c r="D216" s="128">
        <v>25</v>
      </c>
      <c r="E216" s="129" t="s">
        <v>267</v>
      </c>
    </row>
    <row r="217" spans="1:12" ht="12" customHeight="1" x14ac:dyDescent="0.2">
      <c r="A217" s="138">
        <v>215</v>
      </c>
      <c r="B217" s="142" t="s">
        <v>1154</v>
      </c>
      <c r="C217" s="146">
        <v>4.6399999999999997E-2</v>
      </c>
      <c r="D217" s="128">
        <v>25</v>
      </c>
      <c r="E217" s="129" t="s">
        <v>267</v>
      </c>
    </row>
    <row r="218" spans="1:12" ht="12" customHeight="1" x14ac:dyDescent="0.2">
      <c r="A218" s="138">
        <v>216</v>
      </c>
      <c r="B218" s="142" t="s">
        <v>1153</v>
      </c>
      <c r="C218" s="138" t="s">
        <v>1392</v>
      </c>
      <c r="D218" s="128" t="s">
        <v>733</v>
      </c>
      <c r="E218" s="125" t="s">
        <v>278</v>
      </c>
    </row>
    <row r="219" spans="1:12" ht="12" customHeight="1" x14ac:dyDescent="0.2">
      <c r="A219" s="138">
        <v>217</v>
      </c>
      <c r="B219" s="142" t="s">
        <v>1152</v>
      </c>
      <c r="C219" s="138" t="s">
        <v>1397</v>
      </c>
      <c r="D219" s="128" t="s">
        <v>1380</v>
      </c>
      <c r="E219" s="125" t="s">
        <v>278</v>
      </c>
    </row>
    <row r="220" spans="1:12" ht="12" customHeight="1" x14ac:dyDescent="0.2">
      <c r="A220" s="138">
        <v>218</v>
      </c>
      <c r="B220" s="142" t="s">
        <v>1151</v>
      </c>
      <c r="C220" s="138" t="s">
        <v>1398</v>
      </c>
      <c r="D220" s="128" t="s">
        <v>1391</v>
      </c>
      <c r="E220" s="125" t="s">
        <v>278</v>
      </c>
    </row>
    <row r="221" spans="1:12" ht="12" customHeight="1" x14ac:dyDescent="0.2">
      <c r="A221" s="138">
        <v>219</v>
      </c>
      <c r="B221" s="142" t="s">
        <v>1150</v>
      </c>
      <c r="C221" s="145">
        <v>0.51</v>
      </c>
      <c r="D221" s="128" t="s">
        <v>1149</v>
      </c>
      <c r="E221" s="129" t="s">
        <v>267</v>
      </c>
    </row>
    <row r="222" spans="1:12" ht="12" customHeight="1" x14ac:dyDescent="0.2">
      <c r="A222" s="138">
        <v>220</v>
      </c>
      <c r="B222" s="125" t="s">
        <v>176</v>
      </c>
      <c r="C222" s="147">
        <v>0.8</v>
      </c>
      <c r="D222" s="128">
        <v>25</v>
      </c>
      <c r="E222" s="129" t="s">
        <v>263</v>
      </c>
      <c r="G222" s="139"/>
      <c r="H222" s="141"/>
      <c r="I222" s="141"/>
      <c r="J222" s="139"/>
    </row>
    <row r="223" spans="1:12" ht="12" customHeight="1" x14ac:dyDescent="0.2">
      <c r="A223" s="138">
        <v>221</v>
      </c>
      <c r="B223" s="126" t="s">
        <v>1148</v>
      </c>
      <c r="C223" s="149">
        <v>333</v>
      </c>
      <c r="E223" s="129" t="s">
        <v>263</v>
      </c>
    </row>
    <row r="224" spans="1:12" ht="12" customHeight="1" x14ac:dyDescent="0.2">
      <c r="A224" s="138">
        <v>222</v>
      </c>
      <c r="B224" s="142" t="s">
        <v>1147</v>
      </c>
      <c r="C224" s="144">
        <v>3.46E-3</v>
      </c>
      <c r="D224" s="128" t="s">
        <v>660</v>
      </c>
      <c r="E224" s="129" t="s">
        <v>459</v>
      </c>
    </row>
    <row r="225" spans="1:10" ht="12" customHeight="1" x14ac:dyDescent="0.2">
      <c r="A225" s="138">
        <v>223</v>
      </c>
      <c r="B225" s="142" t="s">
        <v>1146</v>
      </c>
      <c r="C225" s="144">
        <v>6.1700000000000001E-3</v>
      </c>
      <c r="D225" s="128">
        <v>22.5</v>
      </c>
      <c r="E225" s="129" t="s">
        <v>267</v>
      </c>
    </row>
    <row r="226" spans="1:10" ht="12" customHeight="1" x14ac:dyDescent="0.2">
      <c r="A226" s="138">
        <v>224</v>
      </c>
      <c r="B226" s="142" t="s">
        <v>1145</v>
      </c>
      <c r="C226" s="147">
        <v>0.2</v>
      </c>
      <c r="D226" s="128">
        <v>25</v>
      </c>
      <c r="E226" s="129" t="s">
        <v>267</v>
      </c>
    </row>
    <row r="227" spans="1:10" ht="12" customHeight="1" x14ac:dyDescent="0.2">
      <c r="A227" s="138">
        <v>225</v>
      </c>
      <c r="B227" s="142" t="s">
        <v>130</v>
      </c>
      <c r="C227" s="138" t="s">
        <v>1398</v>
      </c>
      <c r="E227" s="125" t="s">
        <v>281</v>
      </c>
    </row>
    <row r="228" spans="1:10" ht="12" customHeight="1" x14ac:dyDescent="0.2">
      <c r="A228" s="138">
        <v>226</v>
      </c>
      <c r="B228" s="142" t="s">
        <v>141</v>
      </c>
      <c r="C228" s="138" t="s">
        <v>1392</v>
      </c>
      <c r="D228" s="128" t="s">
        <v>1380</v>
      </c>
      <c r="E228" s="125" t="s">
        <v>278</v>
      </c>
    </row>
    <row r="229" spans="1:10" ht="12" customHeight="1" x14ac:dyDescent="0.2">
      <c r="A229" s="138">
        <v>227</v>
      </c>
      <c r="B229" s="142" t="s">
        <v>1144</v>
      </c>
      <c r="C229" s="146">
        <v>1.7100000000000001E-2</v>
      </c>
      <c r="D229" s="128" t="s">
        <v>1143</v>
      </c>
      <c r="E229" s="129" t="s">
        <v>267</v>
      </c>
    </row>
    <row r="230" spans="1:10" ht="12" customHeight="1" x14ac:dyDescent="0.2">
      <c r="A230" s="138">
        <v>228</v>
      </c>
      <c r="B230" s="142" t="s">
        <v>1142</v>
      </c>
      <c r="C230" s="138" t="s">
        <v>1392</v>
      </c>
      <c r="D230" s="128" t="s">
        <v>701</v>
      </c>
      <c r="E230" s="125" t="s">
        <v>278</v>
      </c>
    </row>
    <row r="231" spans="1:10" ht="12" customHeight="1" x14ac:dyDescent="0.2">
      <c r="A231" s="138">
        <v>229</v>
      </c>
      <c r="B231" s="126" t="s">
        <v>128</v>
      </c>
      <c r="C231" s="138" t="s">
        <v>1394</v>
      </c>
      <c r="D231" s="128" t="s">
        <v>701</v>
      </c>
      <c r="E231" s="125" t="s">
        <v>278</v>
      </c>
    </row>
    <row r="232" spans="1:10" ht="12" customHeight="1" x14ac:dyDescent="0.2">
      <c r="A232" s="138">
        <v>230</v>
      </c>
      <c r="B232" s="142" t="s">
        <v>1141</v>
      </c>
      <c r="C232" s="138" t="s">
        <v>1397</v>
      </c>
      <c r="D232" s="128" t="s">
        <v>1380</v>
      </c>
      <c r="E232" s="125" t="s">
        <v>278</v>
      </c>
    </row>
    <row r="233" spans="1:10" ht="12" customHeight="1" x14ac:dyDescent="0.2">
      <c r="A233" s="138">
        <v>231</v>
      </c>
      <c r="B233" s="142" t="s">
        <v>48</v>
      </c>
      <c r="C233" s="144">
        <v>3.1570000000000001E-2</v>
      </c>
      <c r="D233" s="128">
        <v>25</v>
      </c>
      <c r="E233" s="129" t="s">
        <v>267</v>
      </c>
    </row>
    <row r="234" spans="1:10" ht="12" customHeight="1" x14ac:dyDescent="0.2">
      <c r="A234" s="138">
        <v>232</v>
      </c>
      <c r="B234" s="126" t="s">
        <v>1140</v>
      </c>
      <c r="C234" s="145">
        <v>2.57</v>
      </c>
      <c r="D234" s="128">
        <v>37</v>
      </c>
      <c r="E234" s="129" t="s">
        <v>1139</v>
      </c>
    </row>
    <row r="235" spans="1:10" ht="12" customHeight="1" x14ac:dyDescent="0.2">
      <c r="A235" s="138">
        <v>233</v>
      </c>
      <c r="B235" s="142" t="s">
        <v>1138</v>
      </c>
      <c r="C235" s="138" t="s">
        <v>1396</v>
      </c>
      <c r="D235" s="128" t="s">
        <v>701</v>
      </c>
      <c r="E235" s="125" t="s">
        <v>278</v>
      </c>
    </row>
    <row r="236" spans="1:10" ht="12" customHeight="1" x14ac:dyDescent="0.2">
      <c r="A236" s="138">
        <v>234</v>
      </c>
      <c r="B236" s="126" t="s">
        <v>1137</v>
      </c>
      <c r="C236" s="149">
        <v>1087</v>
      </c>
      <c r="D236" s="128">
        <v>25</v>
      </c>
      <c r="E236" s="129" t="s">
        <v>267</v>
      </c>
    </row>
    <row r="237" spans="1:10" ht="12" customHeight="1" x14ac:dyDescent="0.2">
      <c r="A237" s="138">
        <v>235</v>
      </c>
      <c r="B237" s="126" t="s">
        <v>1136</v>
      </c>
      <c r="C237" s="145">
        <v>13.75</v>
      </c>
      <c r="D237" s="128" t="s">
        <v>1482</v>
      </c>
      <c r="E237" s="129" t="s">
        <v>267</v>
      </c>
    </row>
    <row r="238" spans="1:10" ht="12" customHeight="1" x14ac:dyDescent="0.2">
      <c r="A238" s="138">
        <v>236</v>
      </c>
      <c r="B238" s="142" t="s">
        <v>609</v>
      </c>
      <c r="C238" s="149">
        <v>1</v>
      </c>
      <c r="E238" s="140" t="s">
        <v>263</v>
      </c>
      <c r="F238" s="139"/>
      <c r="G238" s="139"/>
      <c r="H238" s="141"/>
      <c r="I238" s="141"/>
      <c r="J238" s="139"/>
    </row>
    <row r="239" spans="1:10" ht="12" customHeight="1" x14ac:dyDescent="0.2">
      <c r="A239" s="138">
        <v>237</v>
      </c>
      <c r="B239" s="126" t="s">
        <v>1135</v>
      </c>
      <c r="C239" s="138" t="s">
        <v>1393</v>
      </c>
      <c r="E239" s="152" t="s">
        <v>1413</v>
      </c>
    </row>
    <row r="240" spans="1:10" ht="12" customHeight="1" x14ac:dyDescent="0.2">
      <c r="A240" s="138">
        <v>238</v>
      </c>
      <c r="B240" s="125" t="s">
        <v>643</v>
      </c>
      <c r="C240" s="149">
        <v>112</v>
      </c>
      <c r="E240" s="125" t="s">
        <v>260</v>
      </c>
      <c r="G240" s="139"/>
      <c r="H240" s="141"/>
      <c r="I240" s="141"/>
      <c r="J240" s="139"/>
    </row>
    <row r="241" spans="1:12" ht="12" customHeight="1" x14ac:dyDescent="0.2">
      <c r="A241" s="138">
        <v>239</v>
      </c>
      <c r="B241" s="142" t="s">
        <v>1134</v>
      </c>
      <c r="C241" s="149">
        <v>21</v>
      </c>
      <c r="D241" s="128" t="s">
        <v>1133</v>
      </c>
      <c r="E241" s="129" t="s">
        <v>267</v>
      </c>
    </row>
    <row r="242" spans="1:12" ht="12" customHeight="1" x14ac:dyDescent="0.2">
      <c r="A242" s="138">
        <v>240</v>
      </c>
      <c r="B242" s="142" t="s">
        <v>1132</v>
      </c>
      <c r="C242" s="138" t="s">
        <v>1397</v>
      </c>
      <c r="E242" s="125" t="s">
        <v>278</v>
      </c>
      <c r="G242" s="139"/>
      <c r="H242" s="141"/>
      <c r="I242" s="141"/>
      <c r="J242" s="139"/>
    </row>
    <row r="243" spans="1:12" ht="12" customHeight="1" x14ac:dyDescent="0.2">
      <c r="A243" s="138">
        <v>241</v>
      </c>
      <c r="B243" s="157" t="s">
        <v>654</v>
      </c>
      <c r="C243" s="143">
        <v>0.38300000000000001</v>
      </c>
      <c r="D243" s="128" t="s">
        <v>652</v>
      </c>
      <c r="E243" s="129" t="s">
        <v>653</v>
      </c>
      <c r="G243" s="139"/>
      <c r="H243" s="141"/>
      <c r="I243" s="141"/>
      <c r="J243" s="139"/>
    </row>
    <row r="244" spans="1:12" ht="12" customHeight="1" x14ac:dyDescent="0.2">
      <c r="A244" s="138">
        <v>242</v>
      </c>
      <c r="B244" s="142" t="s">
        <v>1131</v>
      </c>
      <c r="C244" s="143">
        <v>1.4E-2</v>
      </c>
      <c r="E244" s="125" t="s">
        <v>1130</v>
      </c>
    </row>
    <row r="245" spans="1:12" ht="12" customHeight="1" x14ac:dyDescent="0.2">
      <c r="A245" s="138">
        <v>243</v>
      </c>
      <c r="B245" s="126" t="s">
        <v>1129</v>
      </c>
      <c r="C245" s="146">
        <v>1.24E-2</v>
      </c>
      <c r="D245" s="128" t="s">
        <v>1127</v>
      </c>
      <c r="E245" s="129" t="s">
        <v>1128</v>
      </c>
    </row>
    <row r="246" spans="1:12" ht="12" customHeight="1" x14ac:dyDescent="0.2">
      <c r="A246" s="138">
        <v>244</v>
      </c>
      <c r="B246" s="142" t="s">
        <v>1126</v>
      </c>
      <c r="C246" s="147">
        <v>2.4</v>
      </c>
      <c r="D246" s="128">
        <v>25</v>
      </c>
      <c r="E246" s="129" t="s">
        <v>535</v>
      </c>
    </row>
    <row r="247" spans="1:12" ht="12" customHeight="1" x14ac:dyDescent="0.2">
      <c r="A247" s="138">
        <v>245</v>
      </c>
      <c r="B247" s="142" t="s">
        <v>87</v>
      </c>
      <c r="C247" s="143">
        <v>2E-3</v>
      </c>
      <c r="E247" s="152" t="s">
        <v>1414</v>
      </c>
    </row>
    <row r="248" spans="1:12" ht="12" customHeight="1" x14ac:dyDescent="0.2">
      <c r="A248" s="138">
        <v>246</v>
      </c>
      <c r="B248" s="142" t="s">
        <v>1125</v>
      </c>
      <c r="C248" s="147">
        <v>52.3</v>
      </c>
      <c r="D248" s="128">
        <v>25</v>
      </c>
      <c r="E248" s="140" t="s">
        <v>267</v>
      </c>
      <c r="F248" s="139"/>
    </row>
    <row r="249" spans="1:12" ht="12" customHeight="1" x14ac:dyDescent="0.2">
      <c r="A249" s="138">
        <v>247</v>
      </c>
      <c r="B249" s="126" t="s">
        <v>1124</v>
      </c>
      <c r="C249" s="138" t="s">
        <v>1393</v>
      </c>
      <c r="E249" s="125" t="s">
        <v>281</v>
      </c>
    </row>
    <row r="250" spans="1:12" ht="12" customHeight="1" x14ac:dyDescent="0.2">
      <c r="A250" s="138">
        <v>248</v>
      </c>
      <c r="B250" s="142" t="s">
        <v>1123</v>
      </c>
      <c r="C250" s="138" t="s">
        <v>1398</v>
      </c>
      <c r="D250" s="128" t="s">
        <v>733</v>
      </c>
      <c r="E250" s="125" t="s">
        <v>278</v>
      </c>
    </row>
    <row r="251" spans="1:12" s="139" customFormat="1" ht="12" customHeight="1" x14ac:dyDescent="0.2">
      <c r="A251" s="138">
        <v>249</v>
      </c>
      <c r="B251" s="142" t="s">
        <v>1122</v>
      </c>
      <c r="C251" s="147">
        <v>0.4</v>
      </c>
      <c r="D251" s="128" t="s">
        <v>1483</v>
      </c>
      <c r="E251" s="125" t="s">
        <v>260</v>
      </c>
      <c r="F251" s="125"/>
      <c r="G251" s="125"/>
      <c r="H251" s="130"/>
      <c r="I251" s="130"/>
      <c r="J251" s="125"/>
      <c r="K251" s="125"/>
      <c r="L251" s="125"/>
    </row>
    <row r="252" spans="1:12" ht="12" customHeight="1" x14ac:dyDescent="0.2">
      <c r="A252" s="138">
        <v>250</v>
      </c>
      <c r="B252" s="125" t="s">
        <v>648</v>
      </c>
      <c r="C252" s="138" t="s">
        <v>1396</v>
      </c>
      <c r="D252" s="128" t="s">
        <v>1375</v>
      </c>
      <c r="E252" s="152" t="s">
        <v>1415</v>
      </c>
      <c r="G252" s="139"/>
      <c r="H252" s="141"/>
      <c r="I252" s="141"/>
      <c r="J252" s="139"/>
    </row>
    <row r="253" spans="1:12" ht="12" customHeight="1" x14ac:dyDescent="0.2">
      <c r="A253" s="138">
        <v>251</v>
      </c>
      <c r="B253" s="142" t="s">
        <v>1121</v>
      </c>
      <c r="C253" s="143">
        <v>0.52800000000000002</v>
      </c>
      <c r="D253" s="128" t="s">
        <v>1120</v>
      </c>
      <c r="E253" s="129" t="s">
        <v>267</v>
      </c>
    </row>
    <row r="254" spans="1:12" ht="12" customHeight="1" x14ac:dyDescent="0.2">
      <c r="A254" s="138">
        <v>252</v>
      </c>
      <c r="B254" s="126" t="s">
        <v>1119</v>
      </c>
      <c r="C254" s="143" t="s">
        <v>1118</v>
      </c>
      <c r="D254" s="128">
        <v>30</v>
      </c>
      <c r="E254" s="129" t="s">
        <v>267</v>
      </c>
    </row>
    <row r="255" spans="1:12" ht="12" customHeight="1" x14ac:dyDescent="0.2">
      <c r="A255" s="138">
        <v>253</v>
      </c>
      <c r="B255" s="142" t="s">
        <v>1117</v>
      </c>
      <c r="C255" s="138" t="s">
        <v>1398</v>
      </c>
      <c r="E255" s="125" t="s">
        <v>278</v>
      </c>
    </row>
    <row r="256" spans="1:12" ht="12" customHeight="1" x14ac:dyDescent="0.2">
      <c r="A256" s="138">
        <v>254</v>
      </c>
      <c r="B256" s="142" t="s">
        <v>71</v>
      </c>
      <c r="C256" s="149">
        <v>649</v>
      </c>
      <c r="D256" s="128" t="s">
        <v>1390</v>
      </c>
      <c r="E256" s="125" t="s">
        <v>487</v>
      </c>
    </row>
    <row r="257" spans="1:10" ht="12" customHeight="1" x14ac:dyDescent="0.2">
      <c r="A257" s="138">
        <v>255</v>
      </c>
      <c r="B257" s="142" t="s">
        <v>1116</v>
      </c>
      <c r="C257" s="149">
        <v>1000</v>
      </c>
      <c r="E257" s="129" t="s">
        <v>263</v>
      </c>
    </row>
    <row r="258" spans="1:10" ht="12" customHeight="1" x14ac:dyDescent="0.2">
      <c r="A258" s="138">
        <v>256</v>
      </c>
      <c r="B258" s="142" t="s">
        <v>1115</v>
      </c>
      <c r="C258" s="146">
        <v>1.1299999999999999E-2</v>
      </c>
      <c r="E258" s="129" t="s">
        <v>263</v>
      </c>
    </row>
    <row r="259" spans="1:10" ht="12" customHeight="1" x14ac:dyDescent="0.2">
      <c r="A259" s="138">
        <v>257</v>
      </c>
      <c r="B259" s="142" t="s">
        <v>1114</v>
      </c>
      <c r="C259" s="138" t="s">
        <v>1393</v>
      </c>
      <c r="E259" s="125" t="s">
        <v>281</v>
      </c>
    </row>
    <row r="260" spans="1:10" ht="12" customHeight="1" x14ac:dyDescent="0.2">
      <c r="A260" s="138">
        <v>258</v>
      </c>
      <c r="B260" s="142" t="s">
        <v>67</v>
      </c>
      <c r="C260" s="149">
        <v>190</v>
      </c>
      <c r="D260" s="128" t="s">
        <v>642</v>
      </c>
      <c r="E260" s="129" t="s">
        <v>267</v>
      </c>
      <c r="G260" s="139"/>
      <c r="H260" s="141"/>
      <c r="I260" s="141"/>
      <c r="J260" s="139"/>
    </row>
    <row r="261" spans="1:10" ht="12" customHeight="1" x14ac:dyDescent="0.2">
      <c r="A261" s="138">
        <v>259</v>
      </c>
      <c r="B261" s="142" t="s">
        <v>681</v>
      </c>
      <c r="C261" s="143">
        <v>2.794</v>
      </c>
      <c r="D261" s="128">
        <v>20</v>
      </c>
      <c r="E261" s="140" t="s">
        <v>267</v>
      </c>
      <c r="F261" s="139"/>
    </row>
    <row r="262" spans="1:10" ht="12" customHeight="1" x14ac:dyDescent="0.2">
      <c r="A262" s="138">
        <v>260</v>
      </c>
      <c r="B262" s="142" t="s">
        <v>1113</v>
      </c>
      <c r="C262" s="146">
        <v>1.4E-3</v>
      </c>
      <c r="D262" s="128">
        <v>25</v>
      </c>
      <c r="E262" s="129" t="s">
        <v>267</v>
      </c>
    </row>
    <row r="263" spans="1:10" ht="12" customHeight="1" x14ac:dyDescent="0.2">
      <c r="A263" s="138">
        <v>261</v>
      </c>
      <c r="B263" s="142" t="s">
        <v>1112</v>
      </c>
      <c r="C263" s="149">
        <v>690</v>
      </c>
      <c r="D263" s="128">
        <v>20</v>
      </c>
      <c r="E263" s="129" t="s">
        <v>263</v>
      </c>
    </row>
    <row r="264" spans="1:10" ht="12" customHeight="1" x14ac:dyDescent="0.2">
      <c r="A264" s="138">
        <v>262</v>
      </c>
      <c r="B264" s="126" t="s">
        <v>1111</v>
      </c>
      <c r="C264" s="146">
        <v>1.89E-2</v>
      </c>
      <c r="D264" s="128" t="s">
        <v>745</v>
      </c>
      <c r="E264" s="140" t="s">
        <v>464</v>
      </c>
    </row>
    <row r="265" spans="1:10" ht="12" customHeight="1" x14ac:dyDescent="0.2">
      <c r="A265" s="138">
        <v>263</v>
      </c>
      <c r="B265" s="142" t="s">
        <v>1110</v>
      </c>
      <c r="C265" s="145">
        <v>0.04</v>
      </c>
      <c r="D265" s="128">
        <v>37</v>
      </c>
      <c r="E265" s="129" t="s">
        <v>267</v>
      </c>
    </row>
    <row r="266" spans="1:10" ht="12" customHeight="1" x14ac:dyDescent="0.2">
      <c r="A266" s="138">
        <v>264</v>
      </c>
      <c r="B266" s="139" t="s">
        <v>673</v>
      </c>
      <c r="C266" s="145">
        <v>32.26</v>
      </c>
      <c r="E266" s="140" t="s">
        <v>267</v>
      </c>
      <c r="F266" s="139"/>
    </row>
    <row r="267" spans="1:10" ht="12" customHeight="1" x14ac:dyDescent="0.2">
      <c r="A267" s="138">
        <v>265</v>
      </c>
      <c r="B267" s="142" t="s">
        <v>1109</v>
      </c>
      <c r="C267" s="146">
        <v>0.1145</v>
      </c>
      <c r="D267" s="128">
        <v>25</v>
      </c>
      <c r="E267" s="129" t="s">
        <v>267</v>
      </c>
    </row>
    <row r="268" spans="1:10" ht="12" customHeight="1" x14ac:dyDescent="0.2">
      <c r="A268" s="138">
        <v>266</v>
      </c>
      <c r="B268" s="142" t="s">
        <v>1108</v>
      </c>
      <c r="C268" s="146">
        <v>7.6700000000000004E-2</v>
      </c>
      <c r="D268" s="128" t="s">
        <v>618</v>
      </c>
      <c r="E268" s="125" t="s">
        <v>1107</v>
      </c>
    </row>
    <row r="269" spans="1:10" ht="12" customHeight="1" x14ac:dyDescent="0.2">
      <c r="A269" s="138">
        <v>267</v>
      </c>
      <c r="B269" s="126" t="s">
        <v>1106</v>
      </c>
      <c r="C269" s="138" t="s">
        <v>1393</v>
      </c>
      <c r="E269" s="152" t="s">
        <v>1416</v>
      </c>
    </row>
    <row r="270" spans="1:10" ht="12" customHeight="1" x14ac:dyDescent="0.2">
      <c r="A270" s="138">
        <v>268</v>
      </c>
      <c r="B270" s="142" t="s">
        <v>622</v>
      </c>
      <c r="C270" s="138" t="s">
        <v>1393</v>
      </c>
      <c r="E270" s="152" t="s">
        <v>1417</v>
      </c>
      <c r="F270" s="139"/>
      <c r="G270" s="139"/>
      <c r="H270" s="141"/>
      <c r="I270" s="141"/>
      <c r="J270" s="139"/>
    </row>
    <row r="271" spans="1:10" ht="12" customHeight="1" x14ac:dyDescent="0.2">
      <c r="A271" s="138">
        <v>269</v>
      </c>
      <c r="B271" s="155" t="s">
        <v>1105</v>
      </c>
      <c r="C271" s="149" t="s">
        <v>1104</v>
      </c>
      <c r="D271" s="128" t="s">
        <v>1103</v>
      </c>
      <c r="E271" s="152" t="s">
        <v>1418</v>
      </c>
    </row>
    <row r="272" spans="1:10" ht="12" customHeight="1" x14ac:dyDescent="0.2">
      <c r="A272" s="138">
        <v>270</v>
      </c>
      <c r="B272" s="142" t="s">
        <v>162</v>
      </c>
      <c r="C272" s="149">
        <v>20</v>
      </c>
      <c r="E272" s="125" t="s">
        <v>485</v>
      </c>
    </row>
    <row r="273" spans="1:12" ht="12" customHeight="1" x14ac:dyDescent="0.2">
      <c r="A273" s="138">
        <v>271</v>
      </c>
      <c r="B273" s="142" t="s">
        <v>1102</v>
      </c>
      <c r="C273" s="146">
        <v>1.1000000000000001E-3</v>
      </c>
      <c r="D273" s="128">
        <v>25</v>
      </c>
      <c r="E273" s="129" t="s">
        <v>267</v>
      </c>
    </row>
    <row r="274" spans="1:12" ht="12" customHeight="1" x14ac:dyDescent="0.2">
      <c r="A274" s="138">
        <v>272</v>
      </c>
      <c r="B274" s="130" t="s">
        <v>1101</v>
      </c>
      <c r="C274" s="146">
        <v>1.29E-2</v>
      </c>
      <c r="E274" s="125" t="s">
        <v>1100</v>
      </c>
    </row>
    <row r="275" spans="1:12" ht="12" customHeight="1" x14ac:dyDescent="0.2">
      <c r="A275" s="138">
        <v>273</v>
      </c>
      <c r="B275" s="142" t="s">
        <v>1099</v>
      </c>
      <c r="C275" s="138" t="s">
        <v>1394</v>
      </c>
      <c r="E275" s="125" t="s">
        <v>278</v>
      </c>
    </row>
    <row r="276" spans="1:12" ht="12" customHeight="1" x14ac:dyDescent="0.2">
      <c r="A276" s="138">
        <v>274</v>
      </c>
      <c r="B276" s="142" t="s">
        <v>1098</v>
      </c>
      <c r="C276" s="127">
        <v>4.5300000000000002E-3</v>
      </c>
      <c r="D276" s="128">
        <v>22</v>
      </c>
      <c r="E276" s="129" t="s">
        <v>267</v>
      </c>
    </row>
    <row r="277" spans="1:12" ht="12" customHeight="1" x14ac:dyDescent="0.2">
      <c r="A277" s="138">
        <v>275</v>
      </c>
      <c r="B277" s="142" t="s">
        <v>1097</v>
      </c>
      <c r="C277" s="127">
        <v>8.4200000000000004E-3</v>
      </c>
      <c r="D277" s="128">
        <v>25</v>
      </c>
      <c r="E277" s="129" t="s">
        <v>267</v>
      </c>
    </row>
    <row r="278" spans="1:12" ht="12" customHeight="1" x14ac:dyDescent="0.2">
      <c r="A278" s="138">
        <v>276</v>
      </c>
      <c r="B278" s="142" t="s">
        <v>1096</v>
      </c>
      <c r="C278" s="138" t="s">
        <v>1394</v>
      </c>
      <c r="D278" s="128" t="s">
        <v>701</v>
      </c>
      <c r="E278" s="125" t="s">
        <v>281</v>
      </c>
    </row>
    <row r="279" spans="1:12" ht="12" customHeight="1" x14ac:dyDescent="0.2">
      <c r="A279" s="138">
        <v>277</v>
      </c>
      <c r="B279" s="142" t="s">
        <v>1095</v>
      </c>
      <c r="C279" s="127">
        <v>8.0000000000000004E-4</v>
      </c>
      <c r="D279" s="128">
        <v>25</v>
      </c>
      <c r="E279" s="129" t="s">
        <v>267</v>
      </c>
    </row>
    <row r="280" spans="1:12" ht="12" customHeight="1" x14ac:dyDescent="0.2">
      <c r="A280" s="138">
        <v>278</v>
      </c>
      <c r="B280" s="142" t="s">
        <v>1094</v>
      </c>
      <c r="C280" s="145">
        <v>0.1</v>
      </c>
      <c r="D280" s="128">
        <v>37</v>
      </c>
      <c r="E280" s="129" t="s">
        <v>267</v>
      </c>
    </row>
    <row r="281" spans="1:12" ht="12" customHeight="1" x14ac:dyDescent="0.2">
      <c r="A281" s="138">
        <v>279</v>
      </c>
      <c r="B281" s="142" t="s">
        <v>167</v>
      </c>
      <c r="C281" s="145">
        <v>61.45</v>
      </c>
      <c r="E281" s="140" t="s">
        <v>484</v>
      </c>
      <c r="G281" s="139"/>
      <c r="H281" s="141"/>
      <c r="I281" s="141"/>
      <c r="J281" s="139"/>
    </row>
    <row r="282" spans="1:12" ht="12" customHeight="1" x14ac:dyDescent="0.2">
      <c r="A282" s="138">
        <v>280</v>
      </c>
      <c r="B282" s="142" t="s">
        <v>1093</v>
      </c>
      <c r="C282" s="143">
        <v>1.4999999999999999E-2</v>
      </c>
      <c r="D282" s="128" t="s">
        <v>1092</v>
      </c>
      <c r="E282" s="156" t="s">
        <v>1419</v>
      </c>
      <c r="F282" s="139"/>
    </row>
    <row r="283" spans="1:12" ht="12" customHeight="1" x14ac:dyDescent="0.2">
      <c r="A283" s="138">
        <v>281</v>
      </c>
      <c r="B283" s="142" t="s">
        <v>1091</v>
      </c>
      <c r="C283" s="145">
        <v>0.04</v>
      </c>
      <c r="D283" s="128" t="s">
        <v>1484</v>
      </c>
      <c r="E283" s="129" t="s">
        <v>267</v>
      </c>
    </row>
    <row r="284" spans="1:12" ht="12" customHeight="1" x14ac:dyDescent="0.2">
      <c r="A284" s="138">
        <v>282</v>
      </c>
      <c r="B284" s="142" t="s">
        <v>1090</v>
      </c>
      <c r="C284" s="138" t="s">
        <v>1396</v>
      </c>
      <c r="D284" s="128" t="s">
        <v>1384</v>
      </c>
      <c r="E284" s="125" t="s">
        <v>278</v>
      </c>
    </row>
    <row r="285" spans="1:12" ht="12" customHeight="1" x14ac:dyDescent="0.2">
      <c r="A285" s="138">
        <v>283</v>
      </c>
      <c r="B285" s="126" t="s">
        <v>1089</v>
      </c>
      <c r="C285" s="143">
        <v>0.69099999999999995</v>
      </c>
      <c r="D285" s="128" t="s">
        <v>652</v>
      </c>
      <c r="E285" s="125" t="s">
        <v>653</v>
      </c>
    </row>
    <row r="286" spans="1:12" ht="12" customHeight="1" x14ac:dyDescent="0.2">
      <c r="A286" s="138">
        <v>284</v>
      </c>
      <c r="B286" s="142" t="s">
        <v>1088</v>
      </c>
      <c r="C286" s="149">
        <v>1</v>
      </c>
      <c r="E286" s="129" t="s">
        <v>267</v>
      </c>
    </row>
    <row r="287" spans="1:12" s="139" customFormat="1" ht="12" customHeight="1" x14ac:dyDescent="0.2">
      <c r="A287" s="138">
        <v>285</v>
      </c>
      <c r="B287" s="142" t="s">
        <v>1087</v>
      </c>
      <c r="C287" s="149">
        <v>15</v>
      </c>
      <c r="D287" s="128">
        <v>25</v>
      </c>
      <c r="E287" s="129" t="s">
        <v>263</v>
      </c>
      <c r="F287" s="125"/>
      <c r="G287" s="125"/>
      <c r="H287" s="130"/>
      <c r="I287" s="130"/>
      <c r="J287" s="125"/>
      <c r="K287" s="125"/>
      <c r="L287" s="125"/>
    </row>
    <row r="288" spans="1:12" ht="12" customHeight="1" x14ac:dyDescent="0.2">
      <c r="A288" s="138">
        <v>286</v>
      </c>
      <c r="B288" s="142" t="s">
        <v>1086</v>
      </c>
      <c r="C288" s="138" t="s">
        <v>1393</v>
      </c>
      <c r="E288" s="125" t="s">
        <v>278</v>
      </c>
    </row>
    <row r="289" spans="1:10" ht="12" customHeight="1" x14ac:dyDescent="0.2">
      <c r="A289" s="138">
        <v>287</v>
      </c>
      <c r="B289" s="142" t="s">
        <v>136</v>
      </c>
      <c r="C289" s="138" t="s">
        <v>1398</v>
      </c>
      <c r="E289" s="125" t="s">
        <v>278</v>
      </c>
    </row>
    <row r="290" spans="1:10" ht="12" customHeight="1" x14ac:dyDescent="0.2">
      <c r="A290" s="138">
        <v>288</v>
      </c>
      <c r="B290" s="142" t="s">
        <v>1085</v>
      </c>
      <c r="C290" s="146">
        <v>1.6500000000000001E-2</v>
      </c>
      <c r="E290" s="125" t="s">
        <v>1084</v>
      </c>
    </row>
    <row r="291" spans="1:10" ht="12" customHeight="1" x14ac:dyDescent="0.2">
      <c r="A291" s="138">
        <v>289</v>
      </c>
      <c r="B291" s="142" t="s">
        <v>1083</v>
      </c>
      <c r="C291" s="138" t="s">
        <v>1393</v>
      </c>
      <c r="E291" s="125" t="s">
        <v>278</v>
      </c>
    </row>
    <row r="292" spans="1:10" ht="12" customHeight="1" x14ac:dyDescent="0.2">
      <c r="A292" s="138">
        <v>290</v>
      </c>
      <c r="B292" s="139" t="s">
        <v>672</v>
      </c>
      <c r="C292" s="143">
        <v>6.0000000000000001E-3</v>
      </c>
      <c r="D292" s="128" t="s">
        <v>670</v>
      </c>
      <c r="E292" s="125" t="s">
        <v>671</v>
      </c>
      <c r="F292" s="139"/>
    </row>
    <row r="293" spans="1:10" ht="12" customHeight="1" x14ac:dyDescent="0.2">
      <c r="A293" s="138">
        <v>291</v>
      </c>
      <c r="B293" s="139" t="s">
        <v>646</v>
      </c>
      <c r="C293" s="143">
        <v>0.29499999999999998</v>
      </c>
      <c r="D293" s="128">
        <v>37</v>
      </c>
      <c r="E293" s="140" t="s">
        <v>263</v>
      </c>
      <c r="F293" s="139"/>
      <c r="G293" s="139"/>
      <c r="H293" s="141"/>
      <c r="I293" s="141"/>
      <c r="J293" s="139"/>
    </row>
    <row r="294" spans="1:10" ht="12" customHeight="1" x14ac:dyDescent="0.2">
      <c r="A294" s="138">
        <v>292</v>
      </c>
      <c r="B294" s="142" t="s">
        <v>1082</v>
      </c>
      <c r="C294" s="145">
        <v>0.05</v>
      </c>
      <c r="D294" s="128">
        <v>20</v>
      </c>
      <c r="E294" s="129" t="s">
        <v>281</v>
      </c>
    </row>
    <row r="295" spans="1:10" ht="12" customHeight="1" x14ac:dyDescent="0.2">
      <c r="A295" s="138">
        <v>293</v>
      </c>
      <c r="B295" s="142" t="s">
        <v>1081</v>
      </c>
      <c r="C295" s="149">
        <v>14</v>
      </c>
      <c r="D295" s="128" t="s">
        <v>1080</v>
      </c>
      <c r="E295" s="156" t="s">
        <v>1420</v>
      </c>
    </row>
    <row r="296" spans="1:10" ht="12" customHeight="1" x14ac:dyDescent="0.2">
      <c r="A296" s="138">
        <v>294</v>
      </c>
      <c r="B296" s="142" t="s">
        <v>1079</v>
      </c>
      <c r="C296" s="138" t="s">
        <v>1393</v>
      </c>
      <c r="E296" s="125" t="s">
        <v>278</v>
      </c>
    </row>
    <row r="297" spans="1:10" ht="12" customHeight="1" x14ac:dyDescent="0.2">
      <c r="A297" s="138">
        <v>295</v>
      </c>
      <c r="B297" s="142" t="s">
        <v>1078</v>
      </c>
      <c r="C297" s="138" t="s">
        <v>1395</v>
      </c>
      <c r="E297" s="125" t="s">
        <v>278</v>
      </c>
    </row>
    <row r="298" spans="1:10" ht="12" customHeight="1" x14ac:dyDescent="0.2">
      <c r="A298" s="138">
        <v>296</v>
      </c>
      <c r="B298" s="126" t="s">
        <v>1077</v>
      </c>
      <c r="C298" s="149">
        <v>1</v>
      </c>
      <c r="E298" s="129" t="s">
        <v>267</v>
      </c>
    </row>
    <row r="299" spans="1:10" ht="12" customHeight="1" x14ac:dyDescent="0.2">
      <c r="A299" s="138">
        <v>297</v>
      </c>
      <c r="B299" s="142" t="s">
        <v>154</v>
      </c>
      <c r="C299" s="149">
        <v>500</v>
      </c>
      <c r="D299" s="128" t="s">
        <v>1076</v>
      </c>
      <c r="E299" s="129" t="s">
        <v>281</v>
      </c>
    </row>
    <row r="300" spans="1:10" ht="12" customHeight="1" x14ac:dyDescent="0.2">
      <c r="A300" s="138">
        <v>298</v>
      </c>
      <c r="B300" s="142" t="s">
        <v>1075</v>
      </c>
      <c r="C300" s="146">
        <v>3.2500000000000001E-2</v>
      </c>
      <c r="D300" s="128">
        <v>25</v>
      </c>
      <c r="E300" s="129" t="s">
        <v>267</v>
      </c>
    </row>
    <row r="301" spans="1:10" ht="12" customHeight="1" x14ac:dyDescent="0.2">
      <c r="A301" s="138">
        <v>299</v>
      </c>
      <c r="B301" s="142" t="s">
        <v>120</v>
      </c>
      <c r="C301" s="138" t="s">
        <v>1393</v>
      </c>
      <c r="E301" s="125" t="s">
        <v>278</v>
      </c>
    </row>
    <row r="302" spans="1:10" ht="12" customHeight="1" x14ac:dyDescent="0.2">
      <c r="A302" s="138">
        <v>300</v>
      </c>
      <c r="B302" s="142" t="s">
        <v>1074</v>
      </c>
      <c r="C302" s="138" t="s">
        <v>1396</v>
      </c>
      <c r="D302" s="128" t="s">
        <v>1375</v>
      </c>
      <c r="E302" s="125" t="s">
        <v>278</v>
      </c>
    </row>
    <row r="303" spans="1:10" ht="12" customHeight="1" x14ac:dyDescent="0.2">
      <c r="A303" s="138">
        <v>301</v>
      </c>
      <c r="B303" s="142" t="s">
        <v>171</v>
      </c>
      <c r="C303" s="143">
        <v>14.869</v>
      </c>
      <c r="D303" s="128">
        <v>22</v>
      </c>
      <c r="E303" s="125" t="s">
        <v>481</v>
      </c>
    </row>
    <row r="304" spans="1:10" ht="12" customHeight="1" x14ac:dyDescent="0.2">
      <c r="A304" s="138">
        <v>302</v>
      </c>
      <c r="B304" s="142" t="s">
        <v>1073</v>
      </c>
      <c r="C304" s="146">
        <v>1.6000000000000001E-3</v>
      </c>
      <c r="D304" s="128">
        <v>25</v>
      </c>
      <c r="E304" s="129" t="s">
        <v>267</v>
      </c>
    </row>
    <row r="305" spans="1:12" ht="12" customHeight="1" x14ac:dyDescent="0.2">
      <c r="A305" s="138">
        <v>303</v>
      </c>
      <c r="B305" s="142" t="s">
        <v>1072</v>
      </c>
      <c r="C305" s="138" t="s">
        <v>1394</v>
      </c>
      <c r="E305" s="125" t="s">
        <v>278</v>
      </c>
      <c r="G305" s="139"/>
      <c r="H305" s="141"/>
      <c r="I305" s="141"/>
      <c r="J305" s="139"/>
    </row>
    <row r="306" spans="1:12" ht="12" customHeight="1" x14ac:dyDescent="0.2">
      <c r="A306" s="138">
        <v>304</v>
      </c>
      <c r="B306" s="142" t="s">
        <v>1071</v>
      </c>
      <c r="C306" s="138" t="s">
        <v>1397</v>
      </c>
      <c r="E306" s="125" t="s">
        <v>278</v>
      </c>
      <c r="F306" s="139"/>
    </row>
    <row r="307" spans="1:12" ht="12" customHeight="1" x14ac:dyDescent="0.2">
      <c r="A307" s="138">
        <v>305</v>
      </c>
      <c r="B307" s="142" t="s">
        <v>1070</v>
      </c>
      <c r="C307" s="138" t="s">
        <v>1396</v>
      </c>
      <c r="D307" s="128" t="s">
        <v>1375</v>
      </c>
      <c r="E307" s="125" t="s">
        <v>278</v>
      </c>
    </row>
    <row r="308" spans="1:12" ht="12" customHeight="1" x14ac:dyDescent="0.2">
      <c r="A308" s="138">
        <v>306</v>
      </c>
      <c r="B308" s="126" t="s">
        <v>1069</v>
      </c>
      <c r="C308" s="138" t="s">
        <v>1396</v>
      </c>
      <c r="D308" s="128" t="s">
        <v>1377</v>
      </c>
      <c r="E308" s="125" t="s">
        <v>281</v>
      </c>
    </row>
    <row r="309" spans="1:12" ht="12" customHeight="1" x14ac:dyDescent="0.2">
      <c r="A309" s="138">
        <v>307</v>
      </c>
      <c r="B309" s="142" t="s">
        <v>1068</v>
      </c>
      <c r="C309" s="149">
        <v>778</v>
      </c>
      <c r="D309" s="128">
        <v>25</v>
      </c>
      <c r="E309" s="129" t="s">
        <v>267</v>
      </c>
    </row>
    <row r="310" spans="1:12" ht="12" customHeight="1" x14ac:dyDescent="0.2">
      <c r="A310" s="138">
        <v>308</v>
      </c>
      <c r="B310" s="142" t="s">
        <v>78</v>
      </c>
      <c r="C310" s="146">
        <v>6.1999999999999998E-3</v>
      </c>
      <c r="D310" s="128">
        <v>25</v>
      </c>
      <c r="E310" s="129" t="s">
        <v>267</v>
      </c>
    </row>
    <row r="311" spans="1:12" ht="12" customHeight="1" x14ac:dyDescent="0.2">
      <c r="A311" s="138">
        <v>309</v>
      </c>
      <c r="B311" s="142" t="s">
        <v>1067</v>
      </c>
      <c r="C311" s="138" t="s">
        <v>1392</v>
      </c>
      <c r="D311" s="128" t="s">
        <v>1375</v>
      </c>
      <c r="E311" s="125" t="s">
        <v>278</v>
      </c>
    </row>
    <row r="312" spans="1:12" s="139" customFormat="1" ht="12" customHeight="1" x14ac:dyDescent="0.2">
      <c r="A312" s="138">
        <v>310</v>
      </c>
      <c r="B312" s="142" t="s">
        <v>1066</v>
      </c>
      <c r="C312" s="138" t="s">
        <v>1392</v>
      </c>
      <c r="D312" s="128"/>
      <c r="E312" s="125" t="s">
        <v>278</v>
      </c>
      <c r="F312" s="125"/>
      <c r="G312" s="125"/>
      <c r="H312" s="130"/>
      <c r="I312" s="130"/>
      <c r="J312" s="125"/>
      <c r="K312" s="125"/>
      <c r="L312" s="125"/>
    </row>
    <row r="313" spans="1:12" ht="12" customHeight="1" x14ac:dyDescent="0.2">
      <c r="A313" s="138">
        <v>311</v>
      </c>
      <c r="B313" s="142" t="s">
        <v>107</v>
      </c>
      <c r="C313" s="149">
        <v>31</v>
      </c>
      <c r="D313" s="128" t="s">
        <v>1374</v>
      </c>
      <c r="E313" s="156" t="s">
        <v>1421</v>
      </c>
    </row>
    <row r="314" spans="1:12" ht="12" customHeight="1" x14ac:dyDescent="0.2">
      <c r="A314" s="138">
        <v>312</v>
      </c>
      <c r="B314" s="142" t="s">
        <v>110</v>
      </c>
      <c r="C314" s="145">
        <v>3.37</v>
      </c>
      <c r="D314" s="128">
        <v>25</v>
      </c>
      <c r="E314" s="129" t="s">
        <v>267</v>
      </c>
    </row>
    <row r="315" spans="1:12" ht="12" customHeight="1" x14ac:dyDescent="0.2">
      <c r="A315" s="138">
        <v>313</v>
      </c>
      <c r="B315" s="142" t="s">
        <v>1065</v>
      </c>
      <c r="C315" s="138" t="s">
        <v>1396</v>
      </c>
      <c r="D315" s="128" t="s">
        <v>701</v>
      </c>
      <c r="E315" s="125" t="s">
        <v>278</v>
      </c>
    </row>
    <row r="316" spans="1:12" ht="12" customHeight="1" x14ac:dyDescent="0.2">
      <c r="A316" s="138">
        <v>314</v>
      </c>
      <c r="B316" s="142" t="s">
        <v>45</v>
      </c>
      <c r="C316" s="147" t="s">
        <v>472</v>
      </c>
      <c r="E316" s="129" t="s">
        <v>267</v>
      </c>
    </row>
    <row r="317" spans="1:12" ht="12" customHeight="1" x14ac:dyDescent="0.2">
      <c r="A317" s="138">
        <v>315</v>
      </c>
      <c r="B317" s="126" t="s">
        <v>166</v>
      </c>
      <c r="C317" s="145">
        <v>0.35</v>
      </c>
      <c r="D317" s="128" t="s">
        <v>1064</v>
      </c>
      <c r="E317" s="156" t="s">
        <v>1422</v>
      </c>
    </row>
    <row r="318" spans="1:12" ht="12" customHeight="1" x14ac:dyDescent="0.2">
      <c r="A318" s="138">
        <v>316</v>
      </c>
      <c r="B318" s="142" t="s">
        <v>1063</v>
      </c>
      <c r="C318" s="149">
        <v>4</v>
      </c>
      <c r="D318" s="128">
        <v>25</v>
      </c>
      <c r="E318" s="129" t="s">
        <v>263</v>
      </c>
    </row>
    <row r="319" spans="1:12" ht="12" customHeight="1" x14ac:dyDescent="0.2">
      <c r="A319" s="138">
        <v>317</v>
      </c>
      <c r="B319" s="126" t="s">
        <v>637</v>
      </c>
      <c r="C319" s="158">
        <v>2.343E-3</v>
      </c>
      <c r="E319" s="140" t="s">
        <v>267</v>
      </c>
      <c r="F319" s="139"/>
      <c r="G319" s="139"/>
      <c r="H319" s="141"/>
      <c r="I319" s="141"/>
      <c r="J319" s="139"/>
    </row>
    <row r="320" spans="1:12" ht="12" customHeight="1" x14ac:dyDescent="0.2">
      <c r="A320" s="138">
        <v>318</v>
      </c>
      <c r="B320" s="142" t="s">
        <v>98</v>
      </c>
      <c r="C320" s="143">
        <v>2.5000000000000001E-2</v>
      </c>
      <c r="D320" s="128" t="s">
        <v>1062</v>
      </c>
      <c r="E320" s="125" t="s">
        <v>467</v>
      </c>
    </row>
    <row r="321" spans="1:12" ht="12" customHeight="1" x14ac:dyDescent="0.2">
      <c r="A321" s="138">
        <v>319</v>
      </c>
      <c r="B321" s="142" t="s">
        <v>85</v>
      </c>
      <c r="C321" s="127" t="s">
        <v>465</v>
      </c>
      <c r="D321" s="128" t="s">
        <v>745</v>
      </c>
      <c r="E321" s="140" t="s">
        <v>464</v>
      </c>
    </row>
    <row r="322" spans="1:12" ht="12" customHeight="1" x14ac:dyDescent="0.2">
      <c r="A322" s="138">
        <v>320</v>
      </c>
      <c r="B322" s="142" t="s">
        <v>1061</v>
      </c>
      <c r="C322" s="144">
        <v>1.4499999999999999E-3</v>
      </c>
      <c r="D322" s="128" t="s">
        <v>652</v>
      </c>
      <c r="E322" s="129" t="s">
        <v>339</v>
      </c>
    </row>
    <row r="323" spans="1:12" ht="12" customHeight="1" x14ac:dyDescent="0.2">
      <c r="A323" s="138">
        <v>321</v>
      </c>
      <c r="B323" s="142" t="s">
        <v>1060</v>
      </c>
      <c r="C323" s="146">
        <v>6.9500000000000006E-2</v>
      </c>
      <c r="D323" s="128" t="s">
        <v>745</v>
      </c>
      <c r="E323" s="140" t="s">
        <v>464</v>
      </c>
    </row>
    <row r="324" spans="1:12" ht="12" customHeight="1" x14ac:dyDescent="0.2">
      <c r="A324" s="138">
        <v>322</v>
      </c>
      <c r="B324" s="142" t="s">
        <v>102</v>
      </c>
      <c r="C324" s="143">
        <v>3.1E-2</v>
      </c>
      <c r="D324" s="128">
        <v>25</v>
      </c>
      <c r="E324" s="129" t="s">
        <v>267</v>
      </c>
    </row>
    <row r="325" spans="1:12" ht="12" customHeight="1" x14ac:dyDescent="0.2">
      <c r="A325" s="138">
        <v>323</v>
      </c>
      <c r="B325" s="142" t="s">
        <v>1059</v>
      </c>
      <c r="C325" s="149">
        <v>218</v>
      </c>
      <c r="D325" s="128">
        <v>25</v>
      </c>
      <c r="E325" s="129" t="s">
        <v>267</v>
      </c>
    </row>
    <row r="326" spans="1:12" ht="12" customHeight="1" x14ac:dyDescent="0.2">
      <c r="A326" s="138">
        <v>324</v>
      </c>
      <c r="B326" s="142" t="s">
        <v>1058</v>
      </c>
      <c r="C326" s="138" t="s">
        <v>1392</v>
      </c>
      <c r="D326" s="128" t="s">
        <v>1371</v>
      </c>
      <c r="E326" s="125" t="s">
        <v>278</v>
      </c>
    </row>
    <row r="327" spans="1:12" ht="12" customHeight="1" x14ac:dyDescent="0.2">
      <c r="A327" s="138">
        <v>325</v>
      </c>
      <c r="B327" s="142" t="s">
        <v>1057</v>
      </c>
      <c r="C327" s="138" t="s">
        <v>1392</v>
      </c>
      <c r="D327" s="128" t="s">
        <v>701</v>
      </c>
      <c r="E327" s="125" t="s">
        <v>278</v>
      </c>
    </row>
    <row r="328" spans="1:12" ht="12" customHeight="1" x14ac:dyDescent="0.2">
      <c r="A328" s="138">
        <v>326</v>
      </c>
      <c r="B328" s="142" t="s">
        <v>1056</v>
      </c>
      <c r="C328" s="149">
        <v>11</v>
      </c>
      <c r="D328" s="128" t="s">
        <v>1055</v>
      </c>
      <c r="E328" s="129" t="s">
        <v>281</v>
      </c>
    </row>
    <row r="329" spans="1:12" ht="12" customHeight="1" x14ac:dyDescent="0.2">
      <c r="A329" s="138">
        <v>327</v>
      </c>
      <c r="B329" s="142" t="s">
        <v>1054</v>
      </c>
      <c r="C329" s="149">
        <v>76</v>
      </c>
      <c r="D329" s="128" t="s">
        <v>1485</v>
      </c>
      <c r="E329" s="129" t="s">
        <v>281</v>
      </c>
    </row>
    <row r="330" spans="1:12" ht="12" customHeight="1" x14ac:dyDescent="0.2">
      <c r="A330" s="138">
        <v>328</v>
      </c>
      <c r="B330" s="142" t="s">
        <v>1053</v>
      </c>
      <c r="C330" s="158">
        <v>2.0579999999999999E-3</v>
      </c>
      <c r="D330" s="128">
        <v>22.5</v>
      </c>
      <c r="E330" s="129" t="s">
        <v>267</v>
      </c>
    </row>
    <row r="331" spans="1:12" ht="12" customHeight="1" x14ac:dyDescent="0.2">
      <c r="A331" s="138">
        <v>329</v>
      </c>
      <c r="B331" s="142" t="s">
        <v>1052</v>
      </c>
      <c r="C331" s="146">
        <v>0.43469999999999998</v>
      </c>
      <c r="D331" s="128">
        <v>25</v>
      </c>
      <c r="E331" s="129" t="s">
        <v>267</v>
      </c>
      <c r="K331" s="139"/>
      <c r="L331" s="139"/>
    </row>
    <row r="332" spans="1:12" ht="12" customHeight="1" x14ac:dyDescent="0.2">
      <c r="A332" s="138">
        <v>330</v>
      </c>
      <c r="B332" s="142" t="s">
        <v>1051</v>
      </c>
      <c r="C332" s="146">
        <v>4.7999999999999996E-3</v>
      </c>
      <c r="D332" s="128">
        <v>22.5</v>
      </c>
      <c r="E332" s="129" t="s">
        <v>267</v>
      </c>
    </row>
    <row r="333" spans="1:12" ht="12" customHeight="1" x14ac:dyDescent="0.2">
      <c r="A333" s="138">
        <v>331</v>
      </c>
      <c r="B333" s="142" t="s">
        <v>1050</v>
      </c>
      <c r="C333" s="143">
        <v>0.60499999999999998</v>
      </c>
      <c r="D333" s="128">
        <v>25</v>
      </c>
      <c r="E333" s="129" t="s">
        <v>267</v>
      </c>
    </row>
    <row r="334" spans="1:12" ht="12" customHeight="1" x14ac:dyDescent="0.2">
      <c r="A334" s="138">
        <v>332</v>
      </c>
      <c r="B334" s="139" t="s">
        <v>115</v>
      </c>
      <c r="C334" s="138" t="s">
        <v>1396</v>
      </c>
      <c r="D334" s="128" t="s">
        <v>733</v>
      </c>
      <c r="E334" s="125" t="s">
        <v>278</v>
      </c>
      <c r="F334" s="139"/>
    </row>
    <row r="335" spans="1:12" ht="12" customHeight="1" x14ac:dyDescent="0.2">
      <c r="A335" s="138">
        <v>333</v>
      </c>
      <c r="B335" s="142" t="s">
        <v>1049</v>
      </c>
      <c r="C335" s="145">
        <v>0.33</v>
      </c>
      <c r="D335" s="128">
        <v>25</v>
      </c>
      <c r="E335" s="129" t="s">
        <v>267</v>
      </c>
    </row>
    <row r="336" spans="1:12" ht="12" customHeight="1" x14ac:dyDescent="0.2">
      <c r="A336" s="138">
        <v>334</v>
      </c>
      <c r="B336" s="142" t="s">
        <v>1048</v>
      </c>
      <c r="C336" s="146">
        <v>0.32990000000000003</v>
      </c>
      <c r="D336" s="128" t="s">
        <v>618</v>
      </c>
      <c r="E336" s="129" t="s">
        <v>267</v>
      </c>
    </row>
    <row r="337" spans="1:10" ht="12" customHeight="1" x14ac:dyDescent="0.2">
      <c r="A337" s="138">
        <v>335</v>
      </c>
      <c r="B337" s="142" t="s">
        <v>1047</v>
      </c>
      <c r="C337" s="143">
        <v>1.931</v>
      </c>
      <c r="E337" s="129" t="s">
        <v>281</v>
      </c>
    </row>
    <row r="338" spans="1:10" ht="12" customHeight="1" x14ac:dyDescent="0.2">
      <c r="A338" s="138">
        <v>336</v>
      </c>
      <c r="B338" s="142" t="s">
        <v>1046</v>
      </c>
      <c r="C338" s="138" t="s">
        <v>1392</v>
      </c>
      <c r="D338" s="128" t="s">
        <v>1376</v>
      </c>
      <c r="E338" s="125" t="s">
        <v>278</v>
      </c>
    </row>
    <row r="339" spans="1:10" ht="12" customHeight="1" x14ac:dyDescent="0.2">
      <c r="A339" s="138">
        <v>337</v>
      </c>
      <c r="B339" s="142" t="s">
        <v>1045</v>
      </c>
      <c r="C339" s="138" t="s">
        <v>1393</v>
      </c>
      <c r="E339" s="125" t="s">
        <v>278</v>
      </c>
    </row>
    <row r="340" spans="1:10" ht="12" customHeight="1" x14ac:dyDescent="0.2">
      <c r="A340" s="138">
        <v>338</v>
      </c>
      <c r="B340" s="126" t="s">
        <v>1044</v>
      </c>
      <c r="C340" s="149">
        <v>1000</v>
      </c>
      <c r="D340" s="128">
        <v>25</v>
      </c>
      <c r="E340" s="129" t="s">
        <v>263</v>
      </c>
    </row>
    <row r="341" spans="1:10" ht="12" customHeight="1" x14ac:dyDescent="0.2">
      <c r="A341" s="138">
        <v>339</v>
      </c>
      <c r="B341" s="126" t="s">
        <v>164</v>
      </c>
      <c r="C341" s="138" t="s">
        <v>1392</v>
      </c>
      <c r="D341" s="128" t="s">
        <v>701</v>
      </c>
      <c r="E341" s="125" t="s">
        <v>278</v>
      </c>
      <c r="F341" s="139"/>
      <c r="H341" s="122"/>
      <c r="I341" s="122"/>
    </row>
    <row r="342" spans="1:10" ht="12" customHeight="1" x14ac:dyDescent="0.2">
      <c r="A342" s="138">
        <v>340</v>
      </c>
      <c r="B342" s="142" t="s">
        <v>1043</v>
      </c>
      <c r="C342" s="146">
        <v>1.38E-2</v>
      </c>
      <c r="D342" s="128">
        <v>25</v>
      </c>
      <c r="E342" s="129" t="s">
        <v>267</v>
      </c>
    </row>
    <row r="343" spans="1:10" ht="12" customHeight="1" x14ac:dyDescent="0.2">
      <c r="A343" s="138">
        <v>341</v>
      </c>
      <c r="B343" s="126" t="s">
        <v>1042</v>
      </c>
      <c r="C343" s="138" t="s">
        <v>1396</v>
      </c>
      <c r="E343" s="125" t="s">
        <v>278</v>
      </c>
    </row>
    <row r="344" spans="1:10" ht="12" customHeight="1" x14ac:dyDescent="0.2">
      <c r="A344" s="138">
        <v>342</v>
      </c>
      <c r="B344" s="142" t="s">
        <v>1041</v>
      </c>
      <c r="C344" s="143">
        <v>4.9000000000000002E-2</v>
      </c>
      <c r="D344" s="128" t="s">
        <v>1040</v>
      </c>
      <c r="E344" s="129" t="s">
        <v>281</v>
      </c>
    </row>
    <row r="345" spans="1:10" ht="12" customHeight="1" x14ac:dyDescent="0.2">
      <c r="A345" s="138">
        <v>343</v>
      </c>
      <c r="B345" s="142" t="s">
        <v>1039</v>
      </c>
      <c r="C345" s="149">
        <v>10</v>
      </c>
      <c r="E345" s="129" t="s">
        <v>263</v>
      </c>
    </row>
    <row r="346" spans="1:10" ht="12" customHeight="1" x14ac:dyDescent="0.2">
      <c r="A346" s="138">
        <v>344</v>
      </c>
      <c r="B346" s="142" t="s">
        <v>1038</v>
      </c>
      <c r="C346" s="144">
        <v>1.823E-2</v>
      </c>
      <c r="D346" s="128">
        <v>24</v>
      </c>
      <c r="E346" s="129" t="s">
        <v>267</v>
      </c>
    </row>
    <row r="347" spans="1:10" ht="12" customHeight="1" x14ac:dyDescent="0.2">
      <c r="A347" s="138">
        <v>345</v>
      </c>
      <c r="B347" s="142" t="s">
        <v>168</v>
      </c>
      <c r="C347" s="138" t="s">
        <v>1398</v>
      </c>
      <c r="D347" s="128" t="s">
        <v>1387</v>
      </c>
      <c r="E347" s="125" t="s">
        <v>278</v>
      </c>
      <c r="F347" s="139"/>
    </row>
    <row r="348" spans="1:10" ht="12" customHeight="1" x14ac:dyDescent="0.2">
      <c r="A348" s="138">
        <v>346</v>
      </c>
      <c r="B348" s="139" t="s">
        <v>645</v>
      </c>
      <c r="C348" s="138" t="s">
        <v>1393</v>
      </c>
      <c r="E348" s="125" t="s">
        <v>278</v>
      </c>
      <c r="F348" s="139"/>
      <c r="G348" s="139"/>
      <c r="H348" s="141"/>
      <c r="I348" s="141"/>
      <c r="J348" s="139"/>
    </row>
    <row r="349" spans="1:10" ht="12" customHeight="1" x14ac:dyDescent="0.2">
      <c r="A349" s="138">
        <v>347</v>
      </c>
      <c r="B349" s="142" t="s">
        <v>44</v>
      </c>
      <c r="C349" s="143">
        <v>2E-3</v>
      </c>
      <c r="E349" s="129" t="s">
        <v>1517</v>
      </c>
    </row>
    <row r="350" spans="1:10" ht="12" customHeight="1" x14ac:dyDescent="0.2">
      <c r="A350" s="138">
        <v>348</v>
      </c>
      <c r="B350" s="142" t="s">
        <v>608</v>
      </c>
      <c r="C350" s="138" t="s">
        <v>1395</v>
      </c>
      <c r="E350" s="125" t="s">
        <v>278</v>
      </c>
      <c r="F350" s="139"/>
      <c r="G350" s="139"/>
      <c r="H350" s="141"/>
      <c r="I350" s="141"/>
      <c r="J350" s="139"/>
    </row>
    <row r="351" spans="1:10" ht="12" customHeight="1" x14ac:dyDescent="0.2">
      <c r="A351" s="138">
        <v>349</v>
      </c>
      <c r="B351" s="142" t="s">
        <v>1037</v>
      </c>
      <c r="C351" s="149">
        <v>6000</v>
      </c>
      <c r="D351" s="128">
        <v>20</v>
      </c>
      <c r="E351" s="129" t="s">
        <v>281</v>
      </c>
    </row>
    <row r="352" spans="1:10" ht="12" customHeight="1" x14ac:dyDescent="0.2">
      <c r="A352" s="138">
        <v>350</v>
      </c>
      <c r="B352" s="142" t="s">
        <v>607</v>
      </c>
      <c r="C352" s="138" t="s">
        <v>1396</v>
      </c>
      <c r="D352" s="128" t="s">
        <v>1371</v>
      </c>
      <c r="E352" s="125" t="s">
        <v>278</v>
      </c>
      <c r="F352" s="139"/>
      <c r="G352" s="139"/>
      <c r="H352" s="141"/>
      <c r="I352" s="141"/>
      <c r="J352" s="139"/>
    </row>
    <row r="353" spans="1:6" ht="12" customHeight="1" x14ac:dyDescent="0.2">
      <c r="A353" s="138">
        <v>351</v>
      </c>
      <c r="B353" s="142" t="s">
        <v>1036</v>
      </c>
      <c r="C353" s="138" t="s">
        <v>1393</v>
      </c>
      <c r="E353" s="125" t="s">
        <v>278</v>
      </c>
    </row>
    <row r="354" spans="1:6" ht="12" customHeight="1" x14ac:dyDescent="0.2">
      <c r="A354" s="138">
        <v>352</v>
      </c>
      <c r="B354" s="142" t="s">
        <v>680</v>
      </c>
      <c r="C354" s="147">
        <v>0.8</v>
      </c>
      <c r="D354" s="128">
        <v>25</v>
      </c>
      <c r="E354" s="140" t="s">
        <v>267</v>
      </c>
      <c r="F354" s="139"/>
    </row>
    <row r="355" spans="1:6" ht="12" customHeight="1" x14ac:dyDescent="0.2">
      <c r="A355" s="138">
        <v>353</v>
      </c>
      <c r="B355" s="142" t="s">
        <v>65</v>
      </c>
      <c r="C355" s="147">
        <v>122.8</v>
      </c>
      <c r="D355" s="128">
        <v>25</v>
      </c>
      <c r="E355" s="129" t="s">
        <v>267</v>
      </c>
    </row>
    <row r="356" spans="1:6" ht="12" customHeight="1" x14ac:dyDescent="0.2">
      <c r="A356" s="138">
        <v>354</v>
      </c>
      <c r="B356" s="142" t="s">
        <v>1035</v>
      </c>
      <c r="C356" s="146">
        <v>0.54969999999999997</v>
      </c>
      <c r="D356" s="128">
        <v>25</v>
      </c>
      <c r="E356" s="129" t="s">
        <v>267</v>
      </c>
    </row>
    <row r="357" spans="1:6" ht="12" customHeight="1" x14ac:dyDescent="0.2">
      <c r="A357" s="138">
        <v>355</v>
      </c>
      <c r="B357" s="142" t="s">
        <v>1034</v>
      </c>
      <c r="C357" s="138" t="s">
        <v>1393</v>
      </c>
      <c r="E357" s="125" t="s">
        <v>278</v>
      </c>
    </row>
    <row r="358" spans="1:6" ht="12" customHeight="1" x14ac:dyDescent="0.2">
      <c r="A358" s="138">
        <v>356</v>
      </c>
      <c r="B358" s="142" t="s">
        <v>1033</v>
      </c>
      <c r="C358" s="146">
        <v>3.39E-2</v>
      </c>
      <c r="D358" s="128" t="s">
        <v>745</v>
      </c>
      <c r="E358" s="140" t="s">
        <v>464</v>
      </c>
    </row>
    <row r="359" spans="1:6" ht="12" customHeight="1" x14ac:dyDescent="0.2">
      <c r="A359" s="138">
        <v>357</v>
      </c>
      <c r="B359" s="142" t="s">
        <v>1032</v>
      </c>
      <c r="C359" s="138" t="s">
        <v>1393</v>
      </c>
      <c r="E359" s="125" t="s">
        <v>278</v>
      </c>
    </row>
    <row r="360" spans="1:6" ht="12" customHeight="1" x14ac:dyDescent="0.2">
      <c r="A360" s="138">
        <v>358</v>
      </c>
      <c r="B360" s="142" t="s">
        <v>105</v>
      </c>
      <c r="C360" s="143">
        <v>4.0000000000000001E-3</v>
      </c>
      <c r="D360" s="128" t="s">
        <v>1031</v>
      </c>
      <c r="E360" s="125" t="s">
        <v>457</v>
      </c>
    </row>
    <row r="361" spans="1:6" ht="12" customHeight="1" x14ac:dyDescent="0.2">
      <c r="A361" s="138">
        <v>359</v>
      </c>
      <c r="B361" s="142" t="s">
        <v>1030</v>
      </c>
      <c r="C361" s="143">
        <v>4.0000000000000001E-3</v>
      </c>
      <c r="E361" s="129" t="s">
        <v>267</v>
      </c>
    </row>
    <row r="362" spans="1:6" ht="12" customHeight="1" x14ac:dyDescent="0.2">
      <c r="A362" s="138">
        <v>360</v>
      </c>
      <c r="B362" s="142" t="s">
        <v>1029</v>
      </c>
      <c r="C362" s="138" t="s">
        <v>1392</v>
      </c>
      <c r="D362" s="128" t="s">
        <v>1376</v>
      </c>
      <c r="E362" s="125" t="s">
        <v>278</v>
      </c>
    </row>
    <row r="363" spans="1:6" ht="12" customHeight="1" x14ac:dyDescent="0.2">
      <c r="A363" s="138">
        <v>361</v>
      </c>
      <c r="B363" s="142" t="s">
        <v>1028</v>
      </c>
      <c r="C363" s="145">
        <v>0.01</v>
      </c>
      <c r="D363" s="128">
        <v>25</v>
      </c>
      <c r="E363" s="129" t="s">
        <v>263</v>
      </c>
    </row>
    <row r="364" spans="1:6" ht="12" customHeight="1" x14ac:dyDescent="0.2">
      <c r="A364" s="138">
        <v>362</v>
      </c>
      <c r="B364" s="142" t="s">
        <v>1027</v>
      </c>
      <c r="C364" s="145">
        <v>0.01</v>
      </c>
      <c r="D364" s="128" t="s">
        <v>1484</v>
      </c>
      <c r="E364" s="129" t="s">
        <v>267</v>
      </c>
    </row>
    <row r="365" spans="1:6" ht="12" customHeight="1" x14ac:dyDescent="0.2">
      <c r="A365" s="138">
        <v>363</v>
      </c>
      <c r="B365" s="142" t="s">
        <v>1026</v>
      </c>
      <c r="C365" s="143">
        <v>5.0999999999999997E-2</v>
      </c>
      <c r="D365" s="128">
        <v>25</v>
      </c>
      <c r="E365" s="129" t="s">
        <v>267</v>
      </c>
    </row>
    <row r="366" spans="1:6" ht="12" customHeight="1" x14ac:dyDescent="0.2">
      <c r="A366" s="138">
        <v>364</v>
      </c>
      <c r="B366" s="142" t="s">
        <v>1025</v>
      </c>
      <c r="C366" s="143">
        <v>0.183</v>
      </c>
      <c r="D366" s="128">
        <v>32</v>
      </c>
      <c r="E366" s="129" t="s">
        <v>267</v>
      </c>
    </row>
    <row r="367" spans="1:6" ht="12" customHeight="1" x14ac:dyDescent="0.2">
      <c r="A367" s="138">
        <v>365</v>
      </c>
      <c r="B367" s="142" t="s">
        <v>1024</v>
      </c>
      <c r="C367" s="138" t="s">
        <v>1394</v>
      </c>
      <c r="D367" s="128" t="s">
        <v>1388</v>
      </c>
      <c r="E367" s="125" t="s">
        <v>278</v>
      </c>
    </row>
    <row r="368" spans="1:6" ht="12" customHeight="1" x14ac:dyDescent="0.2">
      <c r="A368" s="138">
        <v>366</v>
      </c>
      <c r="B368" s="142" t="s">
        <v>1023</v>
      </c>
      <c r="C368" s="143">
        <v>0.11700000000000001</v>
      </c>
      <c r="D368" s="128">
        <v>25</v>
      </c>
      <c r="E368" s="129" t="s">
        <v>263</v>
      </c>
    </row>
    <row r="369" spans="1:10" ht="12" customHeight="1" x14ac:dyDescent="0.2">
      <c r="A369" s="138">
        <v>367</v>
      </c>
      <c r="B369" s="142" t="s">
        <v>1022</v>
      </c>
      <c r="C369" s="138" t="s">
        <v>1393</v>
      </c>
      <c r="E369" s="125" t="s">
        <v>278</v>
      </c>
    </row>
    <row r="370" spans="1:10" ht="12" customHeight="1" x14ac:dyDescent="0.2">
      <c r="A370" s="138">
        <v>368</v>
      </c>
      <c r="B370" s="126" t="s">
        <v>1021</v>
      </c>
      <c r="C370" s="127" t="s">
        <v>1020</v>
      </c>
      <c r="D370" s="128">
        <v>25</v>
      </c>
      <c r="E370" s="156" t="s">
        <v>1423</v>
      </c>
    </row>
    <row r="371" spans="1:10" ht="12" customHeight="1" x14ac:dyDescent="0.2">
      <c r="A371" s="138">
        <v>369</v>
      </c>
      <c r="B371" s="142" t="s">
        <v>1019</v>
      </c>
      <c r="C371" s="149">
        <v>764</v>
      </c>
      <c r="D371" s="128">
        <v>30</v>
      </c>
      <c r="E371" s="129" t="s">
        <v>263</v>
      </c>
    </row>
    <row r="372" spans="1:10" ht="12" customHeight="1" x14ac:dyDescent="0.2">
      <c r="A372" s="138">
        <v>370</v>
      </c>
      <c r="B372" s="142" t="s">
        <v>1018</v>
      </c>
      <c r="C372" s="149">
        <v>70</v>
      </c>
      <c r="D372" s="128" t="s">
        <v>618</v>
      </c>
      <c r="E372" s="129" t="s">
        <v>267</v>
      </c>
    </row>
    <row r="373" spans="1:10" ht="12" customHeight="1" x14ac:dyDescent="0.2">
      <c r="A373" s="138">
        <v>371</v>
      </c>
      <c r="B373" s="142" t="s">
        <v>1017</v>
      </c>
      <c r="C373" s="145">
        <v>0.17</v>
      </c>
      <c r="D373" s="128">
        <v>25</v>
      </c>
      <c r="E373" s="156" t="s">
        <v>1424</v>
      </c>
    </row>
    <row r="374" spans="1:10" ht="12" customHeight="1" x14ac:dyDescent="0.2">
      <c r="A374" s="138">
        <v>372</v>
      </c>
      <c r="B374" s="142" t="s">
        <v>1016</v>
      </c>
      <c r="C374" s="138" t="s">
        <v>1393</v>
      </c>
      <c r="E374" s="125" t="s">
        <v>278</v>
      </c>
    </row>
    <row r="375" spans="1:10" ht="12" customHeight="1" x14ac:dyDescent="0.2">
      <c r="A375" s="138">
        <v>373</v>
      </c>
      <c r="B375" s="139" t="s">
        <v>669</v>
      </c>
      <c r="C375" s="138" t="s">
        <v>1393</v>
      </c>
      <c r="E375" s="125" t="s">
        <v>281</v>
      </c>
      <c r="F375" s="139"/>
    </row>
    <row r="376" spans="1:10" ht="12" customHeight="1" x14ac:dyDescent="0.2">
      <c r="A376" s="138">
        <v>374</v>
      </c>
      <c r="B376" s="142" t="s">
        <v>1015</v>
      </c>
      <c r="C376" s="145">
        <v>0.45</v>
      </c>
      <c r="E376" s="156" t="s">
        <v>1425</v>
      </c>
    </row>
    <row r="377" spans="1:10" ht="12" customHeight="1" x14ac:dyDescent="0.2">
      <c r="A377" s="138">
        <v>375</v>
      </c>
      <c r="B377" s="142" t="s">
        <v>92</v>
      </c>
      <c r="C377" s="143">
        <v>5.0000000000000001E-3</v>
      </c>
      <c r="E377" s="125" t="s">
        <v>455</v>
      </c>
    </row>
    <row r="378" spans="1:10" ht="12" customHeight="1" x14ac:dyDescent="0.2">
      <c r="A378" s="138">
        <v>376</v>
      </c>
      <c r="B378" s="142" t="s">
        <v>1014</v>
      </c>
      <c r="C378" s="138" t="s">
        <v>1393</v>
      </c>
      <c r="E378" s="125" t="s">
        <v>278</v>
      </c>
    </row>
    <row r="379" spans="1:10" ht="12" customHeight="1" x14ac:dyDescent="0.2">
      <c r="A379" s="138">
        <v>377</v>
      </c>
      <c r="B379" s="142" t="s">
        <v>1013</v>
      </c>
      <c r="C379" s="138" t="s">
        <v>1397</v>
      </c>
      <c r="E379" s="125" t="s">
        <v>278</v>
      </c>
    </row>
    <row r="380" spans="1:10" ht="12" customHeight="1" x14ac:dyDescent="0.2">
      <c r="A380" s="138">
        <v>378</v>
      </c>
      <c r="B380" s="142" t="s">
        <v>1012</v>
      </c>
      <c r="C380" s="149">
        <v>1040</v>
      </c>
      <c r="E380" s="156" t="s">
        <v>1426</v>
      </c>
      <c r="G380" s="139"/>
      <c r="H380" s="141"/>
      <c r="I380" s="141"/>
      <c r="J380" s="139"/>
    </row>
    <row r="381" spans="1:10" ht="12" customHeight="1" x14ac:dyDescent="0.2">
      <c r="A381" s="138">
        <v>379</v>
      </c>
      <c r="B381" s="142" t="s">
        <v>1011</v>
      </c>
      <c r="C381" s="138" t="s">
        <v>1392</v>
      </c>
      <c r="D381" s="128" t="s">
        <v>701</v>
      </c>
      <c r="E381" s="125" t="s">
        <v>278</v>
      </c>
    </row>
    <row r="382" spans="1:10" ht="12" customHeight="1" x14ac:dyDescent="0.2">
      <c r="A382" s="138">
        <v>380</v>
      </c>
      <c r="B382" s="142" t="s">
        <v>1010</v>
      </c>
      <c r="C382" s="160">
        <v>94.6</v>
      </c>
      <c r="E382" s="152" t="s">
        <v>1427</v>
      </c>
      <c r="F382" s="139"/>
    </row>
    <row r="383" spans="1:10" ht="12" customHeight="1" x14ac:dyDescent="0.2">
      <c r="A383" s="138">
        <v>381</v>
      </c>
      <c r="B383" s="142" t="s">
        <v>1009</v>
      </c>
      <c r="C383" s="145">
        <v>3.79</v>
      </c>
      <c r="D383" s="128">
        <v>25</v>
      </c>
      <c r="E383" s="129" t="s">
        <v>267</v>
      </c>
    </row>
    <row r="384" spans="1:10" ht="12" customHeight="1" x14ac:dyDescent="0.2">
      <c r="A384" s="138">
        <v>382</v>
      </c>
      <c r="B384" s="126" t="s">
        <v>1008</v>
      </c>
      <c r="C384" s="149">
        <v>25</v>
      </c>
      <c r="E384" s="129" t="s">
        <v>1007</v>
      </c>
    </row>
    <row r="385" spans="1:10" ht="12" customHeight="1" x14ac:dyDescent="0.2">
      <c r="A385" s="138">
        <v>383</v>
      </c>
      <c r="B385" s="126" t="s">
        <v>1006</v>
      </c>
      <c r="C385" s="145">
        <v>0.02</v>
      </c>
      <c r="D385" s="128">
        <v>25</v>
      </c>
      <c r="E385" s="129" t="s">
        <v>267</v>
      </c>
    </row>
    <row r="386" spans="1:10" ht="12" customHeight="1" x14ac:dyDescent="0.2">
      <c r="A386" s="138">
        <v>384</v>
      </c>
      <c r="B386" s="142" t="s">
        <v>1005</v>
      </c>
      <c r="C386" s="145">
        <v>0.04</v>
      </c>
      <c r="E386" s="152" t="s">
        <v>1428</v>
      </c>
    </row>
    <row r="387" spans="1:10" ht="12" customHeight="1" x14ac:dyDescent="0.2">
      <c r="A387" s="138">
        <v>385</v>
      </c>
      <c r="B387" s="142" t="s">
        <v>1004</v>
      </c>
      <c r="C387" s="146">
        <v>4.2799999999999998E-2</v>
      </c>
      <c r="E387" s="140" t="s">
        <v>442</v>
      </c>
      <c r="F387" s="139"/>
    </row>
    <row r="388" spans="1:10" ht="12" customHeight="1" x14ac:dyDescent="0.2">
      <c r="A388" s="138">
        <v>386</v>
      </c>
      <c r="B388" s="142" t="s">
        <v>1003</v>
      </c>
      <c r="C388" s="145">
        <v>3.85</v>
      </c>
      <c r="D388" s="128">
        <v>25</v>
      </c>
      <c r="E388" s="129" t="s">
        <v>267</v>
      </c>
    </row>
    <row r="389" spans="1:10" ht="12" customHeight="1" x14ac:dyDescent="0.2">
      <c r="A389" s="138">
        <v>387</v>
      </c>
      <c r="B389" s="142" t="s">
        <v>1002</v>
      </c>
      <c r="C389" s="138" t="s">
        <v>1395</v>
      </c>
      <c r="D389" s="128" t="s">
        <v>701</v>
      </c>
      <c r="E389" s="125" t="s">
        <v>278</v>
      </c>
    </row>
    <row r="390" spans="1:10" ht="12" customHeight="1" x14ac:dyDescent="0.2">
      <c r="A390" s="138">
        <v>388</v>
      </c>
      <c r="B390" s="142" t="s">
        <v>1001</v>
      </c>
      <c r="C390" s="138" t="s">
        <v>1397</v>
      </c>
      <c r="E390" s="152" t="s">
        <v>1429</v>
      </c>
    </row>
    <row r="391" spans="1:10" ht="12" customHeight="1" x14ac:dyDescent="0.2">
      <c r="A391" s="138">
        <v>389</v>
      </c>
      <c r="B391" s="142" t="s">
        <v>1000</v>
      </c>
      <c r="C391" s="158">
        <v>3.9579999999999997E-3</v>
      </c>
      <c r="D391" s="128">
        <v>37</v>
      </c>
      <c r="E391" s="129" t="s">
        <v>267</v>
      </c>
    </row>
    <row r="392" spans="1:10" ht="12" customHeight="1" x14ac:dyDescent="0.2">
      <c r="A392" s="138">
        <v>390</v>
      </c>
      <c r="B392" s="142" t="s">
        <v>999</v>
      </c>
      <c r="C392" s="149">
        <v>97</v>
      </c>
      <c r="E392" s="125" t="s">
        <v>887</v>
      </c>
      <c r="G392" s="139"/>
      <c r="H392" s="141"/>
      <c r="I392" s="141"/>
      <c r="J392" s="139"/>
    </row>
    <row r="393" spans="1:10" ht="12" customHeight="1" x14ac:dyDescent="0.2">
      <c r="A393" s="138">
        <v>391</v>
      </c>
      <c r="B393" s="142" t="s">
        <v>998</v>
      </c>
      <c r="C393" s="138" t="s">
        <v>1396</v>
      </c>
      <c r="E393" s="152" t="s">
        <v>1430</v>
      </c>
      <c r="F393" s="139"/>
    </row>
    <row r="394" spans="1:10" ht="12" customHeight="1" x14ac:dyDescent="0.2">
      <c r="A394" s="138">
        <v>392</v>
      </c>
      <c r="B394" s="142" t="s">
        <v>997</v>
      </c>
      <c r="C394" s="145">
        <v>1.03</v>
      </c>
      <c r="D394" s="128" t="s">
        <v>652</v>
      </c>
      <c r="E394" s="125" t="s">
        <v>653</v>
      </c>
    </row>
    <row r="395" spans="1:10" ht="12" customHeight="1" x14ac:dyDescent="0.2">
      <c r="A395" s="138">
        <v>393</v>
      </c>
      <c r="B395" s="142" t="s">
        <v>996</v>
      </c>
      <c r="C395" s="127" t="s">
        <v>995</v>
      </c>
      <c r="E395" s="129" t="s">
        <v>281</v>
      </c>
    </row>
    <row r="396" spans="1:10" ht="12" customHeight="1" x14ac:dyDescent="0.2">
      <c r="A396" s="138">
        <v>394</v>
      </c>
      <c r="B396" s="142" t="s">
        <v>675</v>
      </c>
      <c r="C396" s="138" t="s">
        <v>1397</v>
      </c>
      <c r="D396" s="128" t="s">
        <v>701</v>
      </c>
      <c r="E396" s="125" t="s">
        <v>278</v>
      </c>
      <c r="F396" s="139"/>
    </row>
    <row r="397" spans="1:10" ht="12" customHeight="1" x14ac:dyDescent="0.2">
      <c r="A397" s="138">
        <v>395</v>
      </c>
      <c r="B397" s="157" t="s">
        <v>994</v>
      </c>
      <c r="C397" s="143">
        <v>7.0000000000000001E-3</v>
      </c>
      <c r="E397" s="125" t="s">
        <v>993</v>
      </c>
    </row>
    <row r="398" spans="1:10" ht="12" customHeight="1" x14ac:dyDescent="0.2">
      <c r="A398" s="138">
        <v>396</v>
      </c>
      <c r="B398" s="142" t="s">
        <v>89</v>
      </c>
      <c r="C398" s="145">
        <v>0.01</v>
      </c>
      <c r="E398" s="125" t="s">
        <v>453</v>
      </c>
    </row>
    <row r="399" spans="1:10" ht="12" customHeight="1" x14ac:dyDescent="0.2">
      <c r="A399" s="138">
        <v>397</v>
      </c>
      <c r="B399" s="142" t="s">
        <v>992</v>
      </c>
      <c r="C399" s="143">
        <v>5.3999999999999999E-2</v>
      </c>
      <c r="E399" s="129" t="s">
        <v>267</v>
      </c>
    </row>
    <row r="400" spans="1:10" ht="12" customHeight="1" x14ac:dyDescent="0.2">
      <c r="A400" s="138">
        <v>398</v>
      </c>
      <c r="B400" s="161" t="s">
        <v>991</v>
      </c>
      <c r="C400" s="127" t="s">
        <v>990</v>
      </c>
      <c r="E400" s="156" t="s">
        <v>1431</v>
      </c>
    </row>
    <row r="401" spans="1:12" ht="12" customHeight="1" x14ac:dyDescent="0.2">
      <c r="A401" s="138">
        <v>399</v>
      </c>
      <c r="B401" s="142" t="s">
        <v>989</v>
      </c>
      <c r="C401" s="138" t="s">
        <v>1393</v>
      </c>
      <c r="E401" s="125" t="s">
        <v>278</v>
      </c>
    </row>
    <row r="402" spans="1:12" ht="12" customHeight="1" x14ac:dyDescent="0.2">
      <c r="A402" s="138">
        <v>400</v>
      </c>
      <c r="B402" s="142" t="s">
        <v>988</v>
      </c>
      <c r="C402" s="146">
        <v>1.55E-2</v>
      </c>
      <c r="D402" s="128" t="s">
        <v>745</v>
      </c>
      <c r="E402" s="140" t="s">
        <v>464</v>
      </c>
    </row>
    <row r="403" spans="1:12" s="139" customFormat="1" ht="12" customHeight="1" x14ac:dyDescent="0.2">
      <c r="A403" s="138">
        <v>401</v>
      </c>
      <c r="B403" s="142" t="s">
        <v>987</v>
      </c>
      <c r="C403" s="138" t="s">
        <v>1392</v>
      </c>
      <c r="D403" s="128" t="s">
        <v>1383</v>
      </c>
      <c r="E403" s="125" t="s">
        <v>278</v>
      </c>
      <c r="F403" s="125"/>
      <c r="G403" s="125"/>
      <c r="H403" s="130"/>
      <c r="I403" s="130"/>
      <c r="J403" s="125"/>
      <c r="K403" s="125"/>
      <c r="L403" s="125"/>
    </row>
    <row r="404" spans="1:12" ht="12" customHeight="1" x14ac:dyDescent="0.2">
      <c r="A404" s="138">
        <v>402</v>
      </c>
      <c r="B404" s="126" t="s">
        <v>986</v>
      </c>
      <c r="C404" s="146">
        <v>4.0000000000000002E-4</v>
      </c>
      <c r="E404" s="129" t="s">
        <v>281</v>
      </c>
    </row>
    <row r="405" spans="1:12" ht="12" customHeight="1" x14ac:dyDescent="0.2">
      <c r="A405" s="138">
        <v>403</v>
      </c>
      <c r="B405" s="142" t="s">
        <v>985</v>
      </c>
      <c r="C405" s="138" t="s">
        <v>1395</v>
      </c>
      <c r="E405" s="125" t="s">
        <v>278</v>
      </c>
    </row>
    <row r="406" spans="1:12" ht="12" customHeight="1" x14ac:dyDescent="0.2">
      <c r="A406" s="138">
        <v>404</v>
      </c>
      <c r="B406" s="142" t="s">
        <v>984</v>
      </c>
      <c r="C406" s="138" t="s">
        <v>1393</v>
      </c>
      <c r="E406" s="125" t="s">
        <v>278</v>
      </c>
    </row>
    <row r="407" spans="1:12" ht="12" customHeight="1" x14ac:dyDescent="0.2">
      <c r="A407" s="138">
        <v>405</v>
      </c>
      <c r="B407" s="142" t="s">
        <v>983</v>
      </c>
      <c r="C407" s="147">
        <v>209.2</v>
      </c>
      <c r="E407" s="129" t="s">
        <v>267</v>
      </c>
    </row>
    <row r="408" spans="1:12" ht="12" customHeight="1" x14ac:dyDescent="0.2">
      <c r="A408" s="138">
        <v>406</v>
      </c>
      <c r="B408" s="142" t="s">
        <v>157</v>
      </c>
      <c r="C408" s="127">
        <v>8.3339999999999998E-4</v>
      </c>
      <c r="D408" s="128">
        <v>22.5</v>
      </c>
      <c r="E408" s="129" t="s">
        <v>267</v>
      </c>
    </row>
    <row r="409" spans="1:12" ht="12" customHeight="1" x14ac:dyDescent="0.2">
      <c r="A409" s="138">
        <v>407</v>
      </c>
      <c r="B409" s="157" t="s">
        <v>121</v>
      </c>
      <c r="C409" s="138" t="s">
        <v>1395</v>
      </c>
      <c r="E409" s="125" t="s">
        <v>281</v>
      </c>
    </row>
    <row r="410" spans="1:12" s="139" customFormat="1" ht="12" customHeight="1" x14ac:dyDescent="0.2">
      <c r="A410" s="138">
        <v>408</v>
      </c>
      <c r="B410" s="125" t="s">
        <v>641</v>
      </c>
      <c r="C410" s="138" t="s">
        <v>1393</v>
      </c>
      <c r="D410" s="128"/>
      <c r="E410" s="125" t="s">
        <v>278</v>
      </c>
      <c r="F410" s="125"/>
      <c r="H410" s="141"/>
      <c r="I410" s="141"/>
      <c r="K410" s="125"/>
      <c r="L410" s="125"/>
    </row>
    <row r="411" spans="1:12" ht="12" customHeight="1" x14ac:dyDescent="0.2">
      <c r="A411" s="138">
        <v>409</v>
      </c>
      <c r="B411" s="142" t="s">
        <v>982</v>
      </c>
      <c r="C411" s="146">
        <v>3.8800000000000001E-2</v>
      </c>
      <c r="D411" s="128" t="s">
        <v>981</v>
      </c>
      <c r="E411" s="129" t="s">
        <v>267</v>
      </c>
    </row>
    <row r="412" spans="1:12" ht="12" customHeight="1" x14ac:dyDescent="0.2">
      <c r="A412" s="138">
        <v>410</v>
      </c>
      <c r="B412" s="142" t="s">
        <v>980</v>
      </c>
      <c r="C412" s="138" t="s">
        <v>1395</v>
      </c>
      <c r="D412" s="128" t="s">
        <v>701</v>
      </c>
      <c r="E412" s="125" t="s">
        <v>278</v>
      </c>
    </row>
    <row r="413" spans="1:12" ht="12" customHeight="1" x14ac:dyDescent="0.2">
      <c r="A413" s="138">
        <v>411</v>
      </c>
      <c r="B413" s="142" t="s">
        <v>979</v>
      </c>
      <c r="C413" s="145">
        <v>0.03</v>
      </c>
      <c r="E413" s="129" t="s">
        <v>263</v>
      </c>
    </row>
    <row r="414" spans="1:12" ht="12" customHeight="1" x14ac:dyDescent="0.2">
      <c r="A414" s="138">
        <v>412</v>
      </c>
      <c r="B414" s="142" t="s">
        <v>978</v>
      </c>
      <c r="C414" s="145">
        <v>0.02</v>
      </c>
      <c r="D414" s="128">
        <v>30</v>
      </c>
      <c r="E414" s="129" t="s">
        <v>263</v>
      </c>
    </row>
    <row r="415" spans="1:12" ht="12" customHeight="1" x14ac:dyDescent="0.2">
      <c r="A415" s="138">
        <v>413</v>
      </c>
      <c r="B415" s="142" t="s">
        <v>81</v>
      </c>
      <c r="C415" s="143">
        <v>1.806</v>
      </c>
      <c r="E415" s="129" t="s">
        <v>449</v>
      </c>
    </row>
    <row r="416" spans="1:12" ht="12" customHeight="1" x14ac:dyDescent="0.2">
      <c r="A416" s="138">
        <v>414</v>
      </c>
      <c r="B416" s="142" t="s">
        <v>977</v>
      </c>
      <c r="C416" s="143">
        <v>2E-3</v>
      </c>
      <c r="E416" s="139" t="s">
        <v>976</v>
      </c>
    </row>
    <row r="417" spans="1:12" s="139" customFormat="1" ht="12" customHeight="1" x14ac:dyDescent="0.2">
      <c r="A417" s="138">
        <v>415</v>
      </c>
      <c r="B417" s="142" t="s">
        <v>975</v>
      </c>
      <c r="C417" s="143">
        <v>1.2E-2</v>
      </c>
      <c r="D417" s="128">
        <v>25</v>
      </c>
      <c r="E417" s="129" t="s">
        <v>267</v>
      </c>
      <c r="F417" s="125"/>
      <c r="G417" s="125"/>
      <c r="H417" s="130"/>
      <c r="I417" s="130"/>
      <c r="J417" s="125"/>
      <c r="K417" s="125"/>
      <c r="L417" s="125"/>
    </row>
    <row r="418" spans="1:12" ht="12" customHeight="1" x14ac:dyDescent="0.2">
      <c r="A418" s="138">
        <v>416</v>
      </c>
      <c r="B418" s="142" t="s">
        <v>96</v>
      </c>
      <c r="C418" s="147">
        <v>38.6</v>
      </c>
      <c r="D418" s="128" t="s">
        <v>974</v>
      </c>
      <c r="E418" s="156" t="s">
        <v>1432</v>
      </c>
    </row>
    <row r="419" spans="1:12" ht="12" customHeight="1" x14ac:dyDescent="0.2">
      <c r="A419" s="138">
        <v>417</v>
      </c>
      <c r="B419" s="142" t="s">
        <v>973</v>
      </c>
      <c r="C419" s="145">
        <v>6.55</v>
      </c>
      <c r="D419" s="128">
        <v>25</v>
      </c>
      <c r="E419" s="129" t="s">
        <v>267</v>
      </c>
    </row>
    <row r="420" spans="1:12" ht="12" customHeight="1" x14ac:dyDescent="0.2">
      <c r="A420" s="138">
        <v>418</v>
      </c>
      <c r="B420" s="142" t="s">
        <v>972</v>
      </c>
      <c r="C420" s="143">
        <v>0.124</v>
      </c>
      <c r="D420" s="128">
        <v>25</v>
      </c>
      <c r="E420" s="129" t="s">
        <v>267</v>
      </c>
    </row>
    <row r="421" spans="1:12" ht="12" customHeight="1" x14ac:dyDescent="0.2">
      <c r="A421" s="138">
        <v>419</v>
      </c>
      <c r="B421" s="142" t="s">
        <v>971</v>
      </c>
      <c r="C421" s="138" t="s">
        <v>1394</v>
      </c>
      <c r="E421" s="125" t="s">
        <v>278</v>
      </c>
    </row>
    <row r="422" spans="1:12" ht="12" customHeight="1" x14ac:dyDescent="0.2">
      <c r="A422" s="138">
        <v>420</v>
      </c>
      <c r="B422" s="142" t="s">
        <v>970</v>
      </c>
      <c r="C422" s="145">
        <v>1.41</v>
      </c>
      <c r="D422" s="128">
        <v>37</v>
      </c>
      <c r="E422" s="125" t="s">
        <v>969</v>
      </c>
    </row>
    <row r="423" spans="1:12" ht="12" customHeight="1" x14ac:dyDescent="0.2">
      <c r="A423" s="138">
        <v>421</v>
      </c>
      <c r="B423" s="142" t="s">
        <v>968</v>
      </c>
      <c r="C423" s="138" t="s">
        <v>1392</v>
      </c>
      <c r="E423" s="125" t="s">
        <v>278</v>
      </c>
    </row>
    <row r="424" spans="1:12" ht="12" customHeight="1" x14ac:dyDescent="0.2">
      <c r="A424" s="138">
        <v>422</v>
      </c>
      <c r="B424" s="142" t="s">
        <v>967</v>
      </c>
      <c r="C424" s="143">
        <v>1.2999999999999999E-2</v>
      </c>
      <c r="E424" s="125" t="s">
        <v>966</v>
      </c>
    </row>
    <row r="425" spans="1:12" ht="12" customHeight="1" x14ac:dyDescent="0.2">
      <c r="A425" s="138">
        <v>423</v>
      </c>
      <c r="B425" s="142" t="s">
        <v>965</v>
      </c>
      <c r="C425" s="138" t="s">
        <v>1392</v>
      </c>
      <c r="D425" s="128" t="s">
        <v>1376</v>
      </c>
      <c r="E425" s="125" t="s">
        <v>278</v>
      </c>
    </row>
    <row r="426" spans="1:12" ht="12" customHeight="1" x14ac:dyDescent="0.2">
      <c r="A426" s="138">
        <v>424</v>
      </c>
      <c r="B426" s="142" t="s">
        <v>77</v>
      </c>
      <c r="C426" s="138" t="s">
        <v>1392</v>
      </c>
      <c r="D426" s="128" t="s">
        <v>701</v>
      </c>
      <c r="E426" s="125" t="s">
        <v>278</v>
      </c>
    </row>
    <row r="427" spans="1:12" ht="12" customHeight="1" x14ac:dyDescent="0.2">
      <c r="A427" s="138">
        <v>425</v>
      </c>
      <c r="B427" s="142" t="s">
        <v>964</v>
      </c>
      <c r="C427" s="138" t="s">
        <v>1396</v>
      </c>
      <c r="D427" s="128" t="s">
        <v>701</v>
      </c>
      <c r="E427" s="125" t="s">
        <v>278</v>
      </c>
    </row>
    <row r="428" spans="1:12" ht="12" customHeight="1" x14ac:dyDescent="0.2">
      <c r="A428" s="138">
        <v>426</v>
      </c>
      <c r="B428" s="142" t="s">
        <v>161</v>
      </c>
      <c r="C428" s="127" t="s">
        <v>441</v>
      </c>
      <c r="E428" s="129" t="s">
        <v>281</v>
      </c>
    </row>
    <row r="429" spans="1:12" ht="12" customHeight="1" x14ac:dyDescent="0.2">
      <c r="A429" s="138">
        <v>427</v>
      </c>
      <c r="B429" s="142" t="s">
        <v>963</v>
      </c>
      <c r="C429" s="147">
        <v>7.2</v>
      </c>
      <c r="D429" s="128">
        <v>25</v>
      </c>
      <c r="E429" s="129" t="s">
        <v>263</v>
      </c>
    </row>
    <row r="430" spans="1:12" ht="12" customHeight="1" x14ac:dyDescent="0.2">
      <c r="A430" s="138">
        <v>428</v>
      </c>
      <c r="B430" s="126" t="s">
        <v>962</v>
      </c>
      <c r="C430" s="138" t="s">
        <v>1393</v>
      </c>
      <c r="E430" s="125" t="s">
        <v>278</v>
      </c>
    </row>
    <row r="431" spans="1:12" ht="12" customHeight="1" x14ac:dyDescent="0.2">
      <c r="A431" s="138">
        <v>429</v>
      </c>
      <c r="B431" s="142" t="s">
        <v>961</v>
      </c>
      <c r="C431" s="147">
        <v>2.8</v>
      </c>
      <c r="D431" s="128">
        <v>25</v>
      </c>
      <c r="E431" s="129" t="s">
        <v>267</v>
      </c>
    </row>
    <row r="432" spans="1:12" ht="12" customHeight="1" x14ac:dyDescent="0.2">
      <c r="A432" s="138">
        <v>430</v>
      </c>
      <c r="B432" s="142" t="s">
        <v>960</v>
      </c>
      <c r="C432" s="149">
        <v>10</v>
      </c>
      <c r="D432" s="128">
        <v>25</v>
      </c>
      <c r="E432" s="129" t="s">
        <v>267</v>
      </c>
    </row>
    <row r="433" spans="1:5" ht="12" customHeight="1" x14ac:dyDescent="0.2">
      <c r="A433" s="138">
        <v>431</v>
      </c>
      <c r="B433" s="142" t="s">
        <v>959</v>
      </c>
      <c r="C433" s="138" t="s">
        <v>1396</v>
      </c>
      <c r="D433" s="128" t="s">
        <v>1387</v>
      </c>
      <c r="E433" s="125" t="s">
        <v>278</v>
      </c>
    </row>
    <row r="434" spans="1:5" ht="12" customHeight="1" x14ac:dyDescent="0.2">
      <c r="A434" s="138">
        <v>432</v>
      </c>
      <c r="B434" s="142" t="s">
        <v>122</v>
      </c>
      <c r="C434" s="138" t="s">
        <v>1392</v>
      </c>
      <c r="D434" s="128" t="s">
        <v>701</v>
      </c>
      <c r="E434" s="125" t="s">
        <v>278</v>
      </c>
    </row>
    <row r="435" spans="1:5" ht="12" customHeight="1" x14ac:dyDescent="0.2">
      <c r="A435" s="138">
        <v>433</v>
      </c>
      <c r="B435" s="142" t="s">
        <v>175</v>
      </c>
      <c r="C435" s="145">
        <v>0.15</v>
      </c>
      <c r="D435" s="128">
        <v>25</v>
      </c>
      <c r="E435" s="129" t="s">
        <v>267</v>
      </c>
    </row>
    <row r="436" spans="1:5" ht="12" customHeight="1" x14ac:dyDescent="0.2">
      <c r="A436" s="138">
        <v>434</v>
      </c>
      <c r="B436" s="142" t="s">
        <v>958</v>
      </c>
      <c r="C436" s="143">
        <v>0.53900000000000003</v>
      </c>
      <c r="D436" s="128">
        <v>25</v>
      </c>
      <c r="E436" s="129" t="s">
        <v>267</v>
      </c>
    </row>
    <row r="437" spans="1:5" ht="12" customHeight="1" x14ac:dyDescent="0.2">
      <c r="A437" s="138">
        <v>435</v>
      </c>
      <c r="B437" s="142" t="s">
        <v>129</v>
      </c>
      <c r="C437" s="138" t="s">
        <v>1397</v>
      </c>
      <c r="D437" s="128" t="s">
        <v>1387</v>
      </c>
      <c r="E437" s="125" t="s">
        <v>278</v>
      </c>
    </row>
    <row r="438" spans="1:5" ht="12" customHeight="1" x14ac:dyDescent="0.2">
      <c r="A438" s="138">
        <v>436</v>
      </c>
      <c r="B438" s="142" t="s">
        <v>957</v>
      </c>
      <c r="C438" s="147">
        <v>0.2</v>
      </c>
      <c r="D438" s="128">
        <v>25</v>
      </c>
      <c r="E438" s="129" t="s">
        <v>263</v>
      </c>
    </row>
    <row r="439" spans="1:5" ht="12" customHeight="1" x14ac:dyDescent="0.2">
      <c r="A439" s="138">
        <v>437</v>
      </c>
      <c r="B439" s="142" t="s">
        <v>956</v>
      </c>
      <c r="C439" s="146">
        <v>6.0299999999999999E-2</v>
      </c>
      <c r="D439" s="128">
        <v>25</v>
      </c>
      <c r="E439" s="129" t="s">
        <v>267</v>
      </c>
    </row>
    <row r="440" spans="1:5" ht="12" customHeight="1" x14ac:dyDescent="0.2">
      <c r="A440" s="138">
        <v>438</v>
      </c>
      <c r="B440" s="142" t="s">
        <v>103</v>
      </c>
      <c r="C440" s="149">
        <v>43</v>
      </c>
      <c r="D440" s="128" t="s">
        <v>685</v>
      </c>
      <c r="E440" s="129" t="s">
        <v>267</v>
      </c>
    </row>
    <row r="441" spans="1:5" ht="12" customHeight="1" x14ac:dyDescent="0.2">
      <c r="A441" s="138">
        <v>439</v>
      </c>
      <c r="B441" s="142" t="s">
        <v>62</v>
      </c>
      <c r="C441" s="147">
        <v>10.3</v>
      </c>
      <c r="D441" s="128">
        <v>25</v>
      </c>
      <c r="E441" s="129" t="s">
        <v>267</v>
      </c>
    </row>
    <row r="442" spans="1:5" ht="12" customHeight="1" x14ac:dyDescent="0.2">
      <c r="A442" s="138">
        <v>440</v>
      </c>
      <c r="B442" s="142" t="s">
        <v>955</v>
      </c>
      <c r="C442" s="138" t="s">
        <v>1394</v>
      </c>
      <c r="E442" s="125" t="s">
        <v>278</v>
      </c>
    </row>
    <row r="443" spans="1:5" ht="12" customHeight="1" x14ac:dyDescent="0.2">
      <c r="A443" s="138">
        <v>441</v>
      </c>
      <c r="B443" s="142" t="s">
        <v>124</v>
      </c>
      <c r="C443" s="138" t="s">
        <v>1392</v>
      </c>
      <c r="D443" s="128" t="s">
        <v>701</v>
      </c>
      <c r="E443" s="125" t="s">
        <v>278</v>
      </c>
    </row>
    <row r="444" spans="1:5" ht="12" customHeight="1" x14ac:dyDescent="0.2">
      <c r="A444" s="138">
        <v>442</v>
      </c>
      <c r="B444" s="142" t="s">
        <v>954</v>
      </c>
      <c r="C444" s="138" t="s">
        <v>1392</v>
      </c>
      <c r="D444" s="128" t="s">
        <v>1375</v>
      </c>
      <c r="E444" s="125" t="s">
        <v>278</v>
      </c>
    </row>
    <row r="445" spans="1:5" ht="12" customHeight="1" x14ac:dyDescent="0.2">
      <c r="A445" s="138">
        <v>443</v>
      </c>
      <c r="B445" s="142" t="s">
        <v>953</v>
      </c>
      <c r="C445" s="138" t="s">
        <v>1394</v>
      </c>
      <c r="D445" s="128" t="s">
        <v>701</v>
      </c>
      <c r="E445" s="125" t="s">
        <v>278</v>
      </c>
    </row>
    <row r="446" spans="1:5" ht="12" customHeight="1" x14ac:dyDescent="0.2">
      <c r="A446" s="138">
        <v>444</v>
      </c>
      <c r="B446" s="142" t="s">
        <v>952</v>
      </c>
      <c r="C446" s="145">
        <v>0.09</v>
      </c>
      <c r="D446" s="128" t="s">
        <v>1484</v>
      </c>
      <c r="E446" s="129" t="s">
        <v>267</v>
      </c>
    </row>
    <row r="447" spans="1:5" ht="12" customHeight="1" x14ac:dyDescent="0.2">
      <c r="A447" s="138">
        <v>445</v>
      </c>
      <c r="B447" s="142" t="s">
        <v>951</v>
      </c>
      <c r="C447" s="143">
        <v>5.3999999999999999E-2</v>
      </c>
      <c r="D447" s="128">
        <v>24</v>
      </c>
      <c r="E447" s="129" t="s">
        <v>267</v>
      </c>
    </row>
    <row r="448" spans="1:5" ht="12" customHeight="1" x14ac:dyDescent="0.2">
      <c r="A448" s="138">
        <v>446</v>
      </c>
      <c r="B448" s="142" t="s">
        <v>950</v>
      </c>
      <c r="C448" s="127">
        <v>4.7479999999999999E-4</v>
      </c>
      <c r="D448" s="128">
        <v>22.5</v>
      </c>
      <c r="E448" s="129" t="s">
        <v>267</v>
      </c>
    </row>
    <row r="449" spans="1:12" ht="12" customHeight="1" x14ac:dyDescent="0.2">
      <c r="A449" s="138">
        <v>447</v>
      </c>
      <c r="B449" s="142" t="s">
        <v>949</v>
      </c>
      <c r="C449" s="138" t="s">
        <v>1396</v>
      </c>
      <c r="E449" s="125" t="s">
        <v>281</v>
      </c>
    </row>
    <row r="450" spans="1:12" ht="12" customHeight="1" x14ac:dyDescent="0.2">
      <c r="A450" s="138">
        <v>448</v>
      </c>
      <c r="B450" s="142" t="s">
        <v>948</v>
      </c>
      <c r="C450" s="127" t="s">
        <v>947</v>
      </c>
      <c r="E450" s="156" t="s">
        <v>1433</v>
      </c>
    </row>
    <row r="451" spans="1:12" ht="12" customHeight="1" x14ac:dyDescent="0.2">
      <c r="A451" s="138">
        <v>449</v>
      </c>
      <c r="B451" s="139" t="s">
        <v>113</v>
      </c>
      <c r="C451" s="138" t="s">
        <v>1392</v>
      </c>
      <c r="D451" s="128" t="s">
        <v>701</v>
      </c>
      <c r="E451" s="152" t="s">
        <v>1434</v>
      </c>
      <c r="F451" s="139"/>
      <c r="G451" s="139"/>
      <c r="H451" s="141"/>
      <c r="I451" s="141"/>
      <c r="J451" s="139"/>
    </row>
    <row r="452" spans="1:12" ht="12" customHeight="1" x14ac:dyDescent="0.2">
      <c r="A452" s="138">
        <v>450</v>
      </c>
      <c r="B452" s="142" t="s">
        <v>946</v>
      </c>
      <c r="C452" s="138" t="s">
        <v>1393</v>
      </c>
      <c r="E452" s="125" t="s">
        <v>278</v>
      </c>
    </row>
    <row r="453" spans="1:12" ht="12" customHeight="1" x14ac:dyDescent="0.2">
      <c r="A453" s="138">
        <v>451</v>
      </c>
      <c r="B453" s="142" t="s">
        <v>149</v>
      </c>
      <c r="C453" s="149">
        <v>52</v>
      </c>
      <c r="D453" s="128">
        <v>25</v>
      </c>
      <c r="E453" s="129" t="s">
        <v>267</v>
      </c>
    </row>
    <row r="454" spans="1:12" ht="12" customHeight="1" x14ac:dyDescent="0.2">
      <c r="A454" s="138">
        <v>452</v>
      </c>
      <c r="B454" s="142" t="s">
        <v>945</v>
      </c>
      <c r="C454" s="147">
        <v>2.2000000000000002</v>
      </c>
      <c r="E454" s="129" t="s">
        <v>263</v>
      </c>
    </row>
    <row r="455" spans="1:12" ht="12" customHeight="1" x14ac:dyDescent="0.2">
      <c r="A455" s="138">
        <v>453</v>
      </c>
      <c r="B455" s="126" t="s">
        <v>57</v>
      </c>
      <c r="C455" s="138" t="s">
        <v>1393</v>
      </c>
      <c r="E455" s="125" t="s">
        <v>278</v>
      </c>
    </row>
    <row r="456" spans="1:12" ht="12" customHeight="1" x14ac:dyDescent="0.2">
      <c r="A456" s="138">
        <v>454</v>
      </c>
      <c r="B456" s="142" t="s">
        <v>944</v>
      </c>
      <c r="C456" s="138" t="s">
        <v>1393</v>
      </c>
      <c r="E456" s="125" t="s">
        <v>278</v>
      </c>
    </row>
    <row r="457" spans="1:12" ht="12" customHeight="1" x14ac:dyDescent="0.2">
      <c r="A457" s="138">
        <v>455</v>
      </c>
      <c r="B457" s="142" t="s">
        <v>943</v>
      </c>
      <c r="C457" s="146">
        <v>1E-4</v>
      </c>
      <c r="D457" s="128">
        <v>25</v>
      </c>
      <c r="E457" s="129" t="s">
        <v>263</v>
      </c>
    </row>
    <row r="458" spans="1:12" ht="12" customHeight="1" x14ac:dyDescent="0.2">
      <c r="A458" s="138">
        <v>456</v>
      </c>
      <c r="B458" s="142" t="s">
        <v>606</v>
      </c>
      <c r="C458" s="138" t="s">
        <v>1394</v>
      </c>
      <c r="D458" s="128" t="s">
        <v>701</v>
      </c>
      <c r="E458" s="125" t="s">
        <v>278</v>
      </c>
      <c r="F458" s="139"/>
      <c r="G458" s="139"/>
      <c r="H458" s="141"/>
      <c r="I458" s="141"/>
      <c r="J458" s="139"/>
    </row>
    <row r="459" spans="1:12" ht="12" customHeight="1" x14ac:dyDescent="0.2">
      <c r="A459" s="138">
        <v>457</v>
      </c>
      <c r="B459" s="142" t="s">
        <v>942</v>
      </c>
      <c r="C459" s="138" t="s">
        <v>1393</v>
      </c>
      <c r="E459" s="125" t="s">
        <v>278</v>
      </c>
    </row>
    <row r="460" spans="1:12" ht="12" customHeight="1" x14ac:dyDescent="0.2">
      <c r="A460" s="138">
        <v>458</v>
      </c>
      <c r="B460" s="142" t="s">
        <v>941</v>
      </c>
      <c r="C460" s="138" t="s">
        <v>1394</v>
      </c>
      <c r="E460" s="125" t="s">
        <v>278</v>
      </c>
    </row>
    <row r="461" spans="1:12" ht="12" customHeight="1" x14ac:dyDescent="0.2">
      <c r="A461" s="138">
        <v>459</v>
      </c>
      <c r="B461" s="126" t="s">
        <v>940</v>
      </c>
      <c r="C461" s="138" t="s">
        <v>1392</v>
      </c>
      <c r="D461" s="128" t="s">
        <v>1375</v>
      </c>
      <c r="E461" s="125" t="s">
        <v>278</v>
      </c>
    </row>
    <row r="462" spans="1:12" ht="12" customHeight="1" x14ac:dyDescent="0.2">
      <c r="A462" s="138">
        <v>460</v>
      </c>
      <c r="B462" s="142" t="s">
        <v>939</v>
      </c>
      <c r="C462" s="145">
        <v>0.02</v>
      </c>
      <c r="D462" s="128">
        <v>25</v>
      </c>
      <c r="E462" s="125" t="s">
        <v>690</v>
      </c>
      <c r="K462" s="139"/>
      <c r="L462" s="139"/>
    </row>
    <row r="463" spans="1:12" ht="12" customHeight="1" x14ac:dyDescent="0.2">
      <c r="A463" s="138">
        <v>461</v>
      </c>
      <c r="B463" s="142" t="s">
        <v>938</v>
      </c>
      <c r="C463" s="143">
        <v>0.34499999999999997</v>
      </c>
      <c r="D463" s="128">
        <v>25</v>
      </c>
      <c r="E463" s="129" t="s">
        <v>267</v>
      </c>
    </row>
    <row r="464" spans="1:12" ht="12" customHeight="1" x14ac:dyDescent="0.2">
      <c r="A464" s="138">
        <v>462</v>
      </c>
      <c r="B464" s="142" t="s">
        <v>937</v>
      </c>
      <c r="C464" s="138" t="s">
        <v>1394</v>
      </c>
      <c r="D464" s="128" t="s">
        <v>701</v>
      </c>
      <c r="E464" s="125" t="s">
        <v>278</v>
      </c>
    </row>
    <row r="465" spans="1:10" ht="12" customHeight="1" x14ac:dyDescent="0.2">
      <c r="A465" s="138">
        <v>463</v>
      </c>
      <c r="B465" s="142" t="s">
        <v>936</v>
      </c>
      <c r="C465" s="138" t="s">
        <v>1392</v>
      </c>
      <c r="D465" s="128" t="s">
        <v>701</v>
      </c>
      <c r="E465" s="125" t="s">
        <v>278</v>
      </c>
    </row>
    <row r="466" spans="1:10" ht="12" customHeight="1" x14ac:dyDescent="0.2">
      <c r="A466" s="138">
        <v>464</v>
      </c>
      <c r="B466" s="142" t="s">
        <v>935</v>
      </c>
      <c r="C466" s="146">
        <v>0.80030000000000001</v>
      </c>
      <c r="E466" s="129" t="s">
        <v>267</v>
      </c>
    </row>
    <row r="467" spans="1:10" ht="12" customHeight="1" x14ac:dyDescent="0.2">
      <c r="A467" s="138">
        <v>465</v>
      </c>
      <c r="B467" s="126" t="s">
        <v>934</v>
      </c>
      <c r="C467" s="143">
        <v>4.2999999999999997E-2</v>
      </c>
      <c r="D467" s="128" t="s">
        <v>848</v>
      </c>
      <c r="E467" s="129" t="s">
        <v>281</v>
      </c>
    </row>
    <row r="468" spans="1:10" ht="12" customHeight="1" x14ac:dyDescent="0.2">
      <c r="A468" s="138">
        <v>466</v>
      </c>
      <c r="B468" s="139" t="s">
        <v>664</v>
      </c>
      <c r="C468" s="143">
        <v>1.2999999999999999E-2</v>
      </c>
      <c r="D468" s="128">
        <v>25</v>
      </c>
      <c r="E468" s="140" t="s">
        <v>267</v>
      </c>
      <c r="F468" s="139"/>
      <c r="G468" s="139"/>
      <c r="H468" s="141"/>
      <c r="I468" s="141"/>
      <c r="J468" s="139"/>
    </row>
    <row r="469" spans="1:10" ht="12" customHeight="1" x14ac:dyDescent="0.2">
      <c r="A469" s="138">
        <v>467</v>
      </c>
      <c r="B469" s="142" t="s">
        <v>933</v>
      </c>
      <c r="C469" s="143">
        <v>6.0000000000000001E-3</v>
      </c>
      <c r="D469" s="128">
        <v>22.5</v>
      </c>
      <c r="E469" s="129" t="s">
        <v>267</v>
      </c>
    </row>
    <row r="470" spans="1:10" ht="12" customHeight="1" x14ac:dyDescent="0.2">
      <c r="A470" s="138">
        <v>468</v>
      </c>
      <c r="B470" s="142" t="s">
        <v>932</v>
      </c>
      <c r="C470" s="147">
        <v>8.3000000000000007</v>
      </c>
      <c r="D470" s="128">
        <v>25</v>
      </c>
      <c r="E470" s="129" t="s">
        <v>267</v>
      </c>
    </row>
    <row r="471" spans="1:10" ht="12" customHeight="1" x14ac:dyDescent="0.2">
      <c r="A471" s="138">
        <v>469</v>
      </c>
      <c r="B471" s="142" t="s">
        <v>931</v>
      </c>
      <c r="C471" s="138" t="s">
        <v>1392</v>
      </c>
      <c r="D471" s="128" t="s">
        <v>1382</v>
      </c>
      <c r="E471" s="125" t="s">
        <v>278</v>
      </c>
    </row>
    <row r="472" spans="1:10" ht="12" customHeight="1" x14ac:dyDescent="0.2">
      <c r="A472" s="138">
        <v>470</v>
      </c>
      <c r="B472" s="142" t="s">
        <v>147</v>
      </c>
      <c r="C472" s="147">
        <v>35.5</v>
      </c>
      <c r="D472" s="128" t="s">
        <v>1511</v>
      </c>
      <c r="E472" s="156" t="s">
        <v>1435</v>
      </c>
    </row>
    <row r="473" spans="1:10" ht="12" customHeight="1" x14ac:dyDescent="0.2">
      <c r="A473" s="138">
        <v>471</v>
      </c>
      <c r="B473" s="142" t="s">
        <v>101</v>
      </c>
      <c r="C473" s="147">
        <v>0.1</v>
      </c>
      <c r="D473" s="128">
        <v>23</v>
      </c>
      <c r="E473" s="129" t="s">
        <v>267</v>
      </c>
    </row>
    <row r="474" spans="1:10" ht="12" customHeight="1" x14ac:dyDescent="0.2">
      <c r="A474" s="138">
        <v>472</v>
      </c>
      <c r="B474" s="142" t="s">
        <v>930</v>
      </c>
      <c r="C474" s="143">
        <v>0.41399999999999998</v>
      </c>
      <c r="D474" s="128" t="s">
        <v>652</v>
      </c>
      <c r="E474" s="129" t="s">
        <v>339</v>
      </c>
    </row>
    <row r="475" spans="1:10" ht="12" customHeight="1" x14ac:dyDescent="0.2">
      <c r="A475" s="138">
        <v>473</v>
      </c>
      <c r="B475" s="142" t="s">
        <v>138</v>
      </c>
      <c r="C475" s="138" t="s">
        <v>1392</v>
      </c>
      <c r="D475" s="128" t="s">
        <v>701</v>
      </c>
      <c r="E475" s="125" t="s">
        <v>278</v>
      </c>
    </row>
    <row r="476" spans="1:10" ht="12" customHeight="1" x14ac:dyDescent="0.2">
      <c r="A476" s="138">
        <v>474</v>
      </c>
      <c r="B476" s="142" t="s">
        <v>929</v>
      </c>
      <c r="C476" s="146">
        <v>1.5900000000000001E-2</v>
      </c>
      <c r="D476" s="128">
        <v>25</v>
      </c>
      <c r="E476" s="129" t="s">
        <v>267</v>
      </c>
    </row>
    <row r="477" spans="1:10" ht="12" customHeight="1" x14ac:dyDescent="0.2">
      <c r="A477" s="138">
        <v>475</v>
      </c>
      <c r="B477" s="142" t="s">
        <v>928</v>
      </c>
      <c r="C477" s="149">
        <v>35</v>
      </c>
      <c r="D477" s="128" t="s">
        <v>701</v>
      </c>
      <c r="E477" s="156" t="s">
        <v>1436</v>
      </c>
    </row>
    <row r="478" spans="1:10" ht="12" customHeight="1" x14ac:dyDescent="0.2">
      <c r="A478" s="138">
        <v>476</v>
      </c>
      <c r="B478" s="142" t="s">
        <v>927</v>
      </c>
      <c r="C478" s="138" t="s">
        <v>1393</v>
      </c>
      <c r="E478" s="152" t="s">
        <v>1437</v>
      </c>
    </row>
    <row r="479" spans="1:10" ht="12" customHeight="1" x14ac:dyDescent="0.2">
      <c r="A479" s="138">
        <v>477</v>
      </c>
      <c r="B479" s="142" t="s">
        <v>926</v>
      </c>
      <c r="C479" s="146">
        <v>3.2600000000000004E-2</v>
      </c>
      <c r="D479" s="128" t="s">
        <v>745</v>
      </c>
      <c r="E479" s="140" t="s">
        <v>464</v>
      </c>
    </row>
    <row r="480" spans="1:10" ht="12" customHeight="1" x14ac:dyDescent="0.2">
      <c r="A480" s="138">
        <v>478</v>
      </c>
      <c r="B480" s="126" t="s">
        <v>925</v>
      </c>
      <c r="C480" s="147">
        <v>4.5</v>
      </c>
      <c r="E480" s="129" t="s">
        <v>267</v>
      </c>
    </row>
    <row r="481" spans="1:10" ht="12" customHeight="1" x14ac:dyDescent="0.2">
      <c r="A481" s="138">
        <v>479</v>
      </c>
      <c r="B481" s="142" t="s">
        <v>924</v>
      </c>
      <c r="C481" s="138" t="s">
        <v>1395</v>
      </c>
      <c r="D481" s="128" t="s">
        <v>1376</v>
      </c>
      <c r="E481" s="125" t="s">
        <v>278</v>
      </c>
    </row>
    <row r="482" spans="1:10" ht="12" customHeight="1" x14ac:dyDescent="0.2">
      <c r="A482" s="138">
        <v>480</v>
      </c>
      <c r="B482" s="142" t="s">
        <v>923</v>
      </c>
      <c r="C482" s="149">
        <v>1000</v>
      </c>
      <c r="E482" s="129" t="s">
        <v>267</v>
      </c>
    </row>
    <row r="483" spans="1:10" ht="12" customHeight="1" x14ac:dyDescent="0.2">
      <c r="A483" s="138">
        <v>481</v>
      </c>
      <c r="B483" s="142" t="s">
        <v>922</v>
      </c>
      <c r="C483" s="138" t="s">
        <v>1395</v>
      </c>
      <c r="D483" s="128" t="s">
        <v>1376</v>
      </c>
      <c r="E483" s="125" t="s">
        <v>278</v>
      </c>
    </row>
    <row r="484" spans="1:10" ht="12" customHeight="1" x14ac:dyDescent="0.2">
      <c r="A484" s="138">
        <v>482</v>
      </c>
      <c r="B484" s="126" t="s">
        <v>921</v>
      </c>
      <c r="C484" s="146">
        <v>0.17080000000000001</v>
      </c>
      <c r="D484" s="128" t="s">
        <v>920</v>
      </c>
      <c r="E484" s="129" t="s">
        <v>267</v>
      </c>
    </row>
    <row r="485" spans="1:10" ht="12" customHeight="1" x14ac:dyDescent="0.2">
      <c r="A485" s="138">
        <v>483</v>
      </c>
      <c r="B485" s="142" t="s">
        <v>919</v>
      </c>
      <c r="C485" s="147">
        <v>17.100000000000001</v>
      </c>
      <c r="D485" s="128">
        <v>20</v>
      </c>
      <c r="E485" s="129" t="s">
        <v>267</v>
      </c>
    </row>
    <row r="486" spans="1:10" ht="12" customHeight="1" x14ac:dyDescent="0.2">
      <c r="A486" s="138">
        <v>484</v>
      </c>
      <c r="B486" s="142" t="s">
        <v>918</v>
      </c>
      <c r="C486" s="138" t="s">
        <v>1397</v>
      </c>
      <c r="D486" s="128" t="s">
        <v>701</v>
      </c>
      <c r="E486" s="152" t="s">
        <v>1438</v>
      </c>
    </row>
    <row r="487" spans="1:10" ht="12" customHeight="1" x14ac:dyDescent="0.2">
      <c r="A487" s="138">
        <v>485</v>
      </c>
      <c r="B487" s="142" t="s">
        <v>917</v>
      </c>
      <c r="C487" s="149">
        <v>1000</v>
      </c>
      <c r="E487" s="129" t="s">
        <v>263</v>
      </c>
    </row>
    <row r="488" spans="1:10" ht="12" customHeight="1" x14ac:dyDescent="0.2">
      <c r="A488" s="138">
        <v>486</v>
      </c>
      <c r="B488" s="142" t="s">
        <v>916</v>
      </c>
      <c r="C488" s="146">
        <v>5.7999999999999996E-3</v>
      </c>
      <c r="D488" s="128">
        <v>25</v>
      </c>
      <c r="E488" s="129" t="s">
        <v>267</v>
      </c>
    </row>
    <row r="489" spans="1:10" ht="12" customHeight="1" x14ac:dyDescent="0.2">
      <c r="A489" s="138">
        <v>487</v>
      </c>
      <c r="B489" s="142" t="s">
        <v>915</v>
      </c>
      <c r="C489" s="138" t="s">
        <v>1398</v>
      </c>
      <c r="E489" s="125" t="s">
        <v>278</v>
      </c>
    </row>
    <row r="490" spans="1:10" ht="12" customHeight="1" x14ac:dyDescent="0.2">
      <c r="A490" s="138">
        <v>488</v>
      </c>
      <c r="B490" s="142" t="s">
        <v>106</v>
      </c>
      <c r="C490" s="127">
        <v>3.054612E-3</v>
      </c>
      <c r="E490" s="125" t="s">
        <v>427</v>
      </c>
    </row>
    <row r="491" spans="1:10" ht="12" customHeight="1" x14ac:dyDescent="0.2">
      <c r="A491" s="138">
        <v>489</v>
      </c>
      <c r="B491" s="125" t="s">
        <v>647</v>
      </c>
      <c r="C491" s="138" t="s">
        <v>1393</v>
      </c>
      <c r="E491" s="152" t="s">
        <v>1439</v>
      </c>
      <c r="G491" s="139"/>
      <c r="H491" s="141"/>
      <c r="I491" s="141"/>
      <c r="J491" s="139"/>
    </row>
    <row r="492" spans="1:10" ht="12" customHeight="1" x14ac:dyDescent="0.2">
      <c r="A492" s="138">
        <v>490</v>
      </c>
      <c r="B492" s="142" t="s">
        <v>163</v>
      </c>
      <c r="C492" s="143">
        <v>4.2999999999999997E-2</v>
      </c>
      <c r="D492" s="128">
        <v>30</v>
      </c>
      <c r="E492" s="129" t="s">
        <v>267</v>
      </c>
    </row>
    <row r="493" spans="1:10" ht="12" customHeight="1" x14ac:dyDescent="0.2">
      <c r="A493" s="138">
        <v>491</v>
      </c>
      <c r="B493" s="142" t="s">
        <v>914</v>
      </c>
      <c r="C493" s="138" t="s">
        <v>1393</v>
      </c>
      <c r="E493" s="125" t="s">
        <v>278</v>
      </c>
    </row>
    <row r="494" spans="1:10" ht="12" customHeight="1" x14ac:dyDescent="0.2">
      <c r="A494" s="138">
        <v>492</v>
      </c>
      <c r="B494" s="142" t="s">
        <v>913</v>
      </c>
      <c r="C494" s="143">
        <v>0.124</v>
      </c>
      <c r="D494" s="128">
        <v>25</v>
      </c>
      <c r="E494" s="129" t="s">
        <v>267</v>
      </c>
    </row>
    <row r="495" spans="1:10" ht="12" customHeight="1" x14ac:dyDescent="0.2">
      <c r="A495" s="138">
        <v>493</v>
      </c>
      <c r="B495" s="142" t="s">
        <v>912</v>
      </c>
      <c r="C495" s="147">
        <v>21.4</v>
      </c>
      <c r="D495" s="128">
        <v>25</v>
      </c>
      <c r="E495" s="129" t="s">
        <v>267</v>
      </c>
    </row>
    <row r="496" spans="1:10" ht="12" customHeight="1" x14ac:dyDescent="0.2">
      <c r="A496" s="138">
        <v>494</v>
      </c>
      <c r="B496" s="142" t="s">
        <v>152</v>
      </c>
      <c r="C496" s="144">
        <v>6.3299999999999997E-3</v>
      </c>
      <c r="D496" s="128">
        <v>25</v>
      </c>
      <c r="E496" s="129" t="s">
        <v>267</v>
      </c>
    </row>
    <row r="497" spans="1:12" ht="12" customHeight="1" x14ac:dyDescent="0.2">
      <c r="A497" s="138">
        <v>495</v>
      </c>
      <c r="B497" s="142" t="s">
        <v>108</v>
      </c>
      <c r="C497" s="145">
        <v>0.19</v>
      </c>
      <c r="D497" s="128">
        <v>25</v>
      </c>
      <c r="E497" s="129" t="s">
        <v>267</v>
      </c>
    </row>
    <row r="498" spans="1:12" ht="12" customHeight="1" x14ac:dyDescent="0.2">
      <c r="A498" s="138">
        <v>496</v>
      </c>
      <c r="B498" s="142" t="s">
        <v>911</v>
      </c>
      <c r="C498" s="138" t="s">
        <v>1393</v>
      </c>
      <c r="E498" s="125" t="s">
        <v>278</v>
      </c>
    </row>
    <row r="499" spans="1:12" ht="12" customHeight="1" x14ac:dyDescent="0.2">
      <c r="A499" s="138">
        <v>497</v>
      </c>
      <c r="B499" s="142" t="s">
        <v>910</v>
      </c>
      <c r="C499" s="145">
        <v>0.01</v>
      </c>
      <c r="E499" s="129" t="s">
        <v>267</v>
      </c>
    </row>
    <row r="500" spans="1:12" ht="12" customHeight="1" x14ac:dyDescent="0.2">
      <c r="A500" s="138">
        <v>498</v>
      </c>
      <c r="B500" s="142" t="s">
        <v>174</v>
      </c>
      <c r="C500" s="143">
        <v>2.5000000000000001E-2</v>
      </c>
      <c r="D500" s="128" t="s">
        <v>652</v>
      </c>
      <c r="E500" s="129" t="s">
        <v>339</v>
      </c>
    </row>
    <row r="501" spans="1:12" ht="12" customHeight="1" x14ac:dyDescent="0.2">
      <c r="A501" s="138">
        <v>499</v>
      </c>
      <c r="B501" s="142" t="s">
        <v>909</v>
      </c>
      <c r="C501" s="145">
        <v>2.75</v>
      </c>
      <c r="D501" s="128" t="s">
        <v>652</v>
      </c>
      <c r="E501" s="129" t="s">
        <v>653</v>
      </c>
    </row>
    <row r="502" spans="1:12" ht="12" customHeight="1" x14ac:dyDescent="0.2">
      <c r="A502" s="138">
        <v>500</v>
      </c>
      <c r="B502" s="142" t="s">
        <v>116</v>
      </c>
      <c r="C502" s="138" t="s">
        <v>1393</v>
      </c>
      <c r="E502" s="152" t="s">
        <v>1440</v>
      </c>
    </row>
    <row r="503" spans="1:12" ht="12" customHeight="1" x14ac:dyDescent="0.2">
      <c r="A503" s="138">
        <v>501</v>
      </c>
      <c r="B503" s="126" t="s">
        <v>908</v>
      </c>
      <c r="C503" s="138" t="s">
        <v>1396</v>
      </c>
      <c r="D503" s="128" t="s">
        <v>701</v>
      </c>
      <c r="E503" s="152" t="s">
        <v>1441</v>
      </c>
    </row>
    <row r="504" spans="1:12" ht="12" customHeight="1" x14ac:dyDescent="0.2">
      <c r="A504" s="138">
        <v>502</v>
      </c>
      <c r="B504" s="142" t="s">
        <v>907</v>
      </c>
      <c r="C504" s="127">
        <v>1.149E-5</v>
      </c>
      <c r="D504" s="128">
        <v>25</v>
      </c>
      <c r="E504" s="129" t="s">
        <v>267</v>
      </c>
      <c r="K504" s="139"/>
      <c r="L504" s="139"/>
    </row>
    <row r="505" spans="1:12" ht="12" customHeight="1" x14ac:dyDescent="0.2">
      <c r="A505" s="138">
        <v>503</v>
      </c>
      <c r="B505" s="142" t="s">
        <v>906</v>
      </c>
      <c r="C505" s="147">
        <v>0.1</v>
      </c>
      <c r="E505" s="125" t="s">
        <v>905</v>
      </c>
    </row>
    <row r="506" spans="1:12" ht="12" customHeight="1" x14ac:dyDescent="0.2">
      <c r="A506" s="138">
        <v>504</v>
      </c>
      <c r="B506" s="142" t="s">
        <v>904</v>
      </c>
      <c r="C506" s="158">
        <v>3.5207999999999996E-2</v>
      </c>
      <c r="D506" s="128" t="s">
        <v>848</v>
      </c>
      <c r="E506" s="125" t="s">
        <v>690</v>
      </c>
    </row>
    <row r="507" spans="1:12" ht="12" customHeight="1" x14ac:dyDescent="0.2">
      <c r="A507" s="138">
        <v>505</v>
      </c>
      <c r="B507" s="142" t="s">
        <v>903</v>
      </c>
      <c r="C507" s="138" t="s">
        <v>1393</v>
      </c>
      <c r="E507" s="152" t="s">
        <v>1442</v>
      </c>
    </row>
    <row r="508" spans="1:12" ht="12" customHeight="1" x14ac:dyDescent="0.2">
      <c r="A508" s="138">
        <v>506</v>
      </c>
      <c r="B508" s="142" t="s">
        <v>902</v>
      </c>
      <c r="C508" s="158">
        <v>1.8010000000000001E-3</v>
      </c>
      <c r="D508" s="128">
        <v>22.5</v>
      </c>
      <c r="E508" s="129" t="s">
        <v>267</v>
      </c>
    </row>
    <row r="509" spans="1:12" ht="12" customHeight="1" x14ac:dyDescent="0.2">
      <c r="A509" s="138">
        <v>507</v>
      </c>
      <c r="B509" s="142" t="s">
        <v>143</v>
      </c>
      <c r="C509" s="127" t="s">
        <v>415</v>
      </c>
      <c r="D509" s="128" t="s">
        <v>1510</v>
      </c>
      <c r="E509" s="156" t="s">
        <v>1443</v>
      </c>
    </row>
    <row r="510" spans="1:12" ht="12" customHeight="1" x14ac:dyDescent="0.2">
      <c r="A510" s="138">
        <v>508</v>
      </c>
      <c r="B510" s="142" t="s">
        <v>901</v>
      </c>
      <c r="C510" s="149">
        <v>13</v>
      </c>
      <c r="E510" s="129" t="s">
        <v>267</v>
      </c>
    </row>
    <row r="511" spans="1:12" ht="12" customHeight="1" x14ac:dyDescent="0.2">
      <c r="A511" s="138">
        <v>509</v>
      </c>
      <c r="B511" s="142" t="s">
        <v>900</v>
      </c>
      <c r="C511" s="138" t="s">
        <v>1398</v>
      </c>
      <c r="E511" s="125" t="s">
        <v>281</v>
      </c>
    </row>
    <row r="512" spans="1:12" ht="12" customHeight="1" x14ac:dyDescent="0.2">
      <c r="A512" s="138">
        <v>510</v>
      </c>
      <c r="B512" s="139" t="s">
        <v>632</v>
      </c>
      <c r="C512" s="138" t="s">
        <v>1398</v>
      </c>
      <c r="E512" s="125" t="s">
        <v>278</v>
      </c>
      <c r="F512" s="139"/>
      <c r="G512" s="139"/>
      <c r="H512" s="141"/>
      <c r="I512" s="141"/>
      <c r="J512" s="139"/>
    </row>
    <row r="513" spans="1:10" ht="12" customHeight="1" x14ac:dyDescent="0.2">
      <c r="A513" s="138">
        <v>511</v>
      </c>
      <c r="B513" s="142" t="s">
        <v>899</v>
      </c>
      <c r="C513" s="143">
        <v>4.0000000000000001E-3</v>
      </c>
      <c r="D513" s="128">
        <v>37</v>
      </c>
      <c r="E513" s="129" t="s">
        <v>267</v>
      </c>
    </row>
    <row r="514" spans="1:10" ht="12" customHeight="1" x14ac:dyDescent="0.2">
      <c r="A514" s="138">
        <v>512</v>
      </c>
      <c r="B514" s="142" t="s">
        <v>898</v>
      </c>
      <c r="C514" s="143">
        <v>3.5000000000000003E-2</v>
      </c>
      <c r="D514" s="128">
        <v>22</v>
      </c>
      <c r="E514" s="129" t="s">
        <v>267</v>
      </c>
    </row>
    <row r="515" spans="1:10" ht="12" customHeight="1" x14ac:dyDescent="0.2">
      <c r="A515" s="138">
        <v>513</v>
      </c>
      <c r="B515" s="142" t="s">
        <v>897</v>
      </c>
      <c r="C515" s="143">
        <v>8.4000000000000005E-2</v>
      </c>
      <c r="E515" s="125" t="s">
        <v>896</v>
      </c>
    </row>
    <row r="516" spans="1:10" ht="12" customHeight="1" x14ac:dyDescent="0.2">
      <c r="A516" s="138">
        <v>514</v>
      </c>
      <c r="B516" s="142" t="s">
        <v>895</v>
      </c>
      <c r="C516" s="138" t="s">
        <v>1395</v>
      </c>
      <c r="E516" s="125" t="s">
        <v>278</v>
      </c>
    </row>
    <row r="517" spans="1:10" ht="12" customHeight="1" x14ac:dyDescent="0.2">
      <c r="A517" s="138">
        <v>515</v>
      </c>
      <c r="B517" s="142" t="s">
        <v>894</v>
      </c>
      <c r="C517" s="138" t="s">
        <v>1395</v>
      </c>
      <c r="D517" s="128" t="s">
        <v>701</v>
      </c>
      <c r="E517" s="125" t="s">
        <v>278</v>
      </c>
    </row>
    <row r="518" spans="1:10" ht="12" customHeight="1" x14ac:dyDescent="0.2">
      <c r="A518" s="138">
        <v>516</v>
      </c>
      <c r="B518" s="126" t="s">
        <v>625</v>
      </c>
      <c r="C518" s="138" t="s">
        <v>1395</v>
      </c>
      <c r="E518" s="125" t="s">
        <v>278</v>
      </c>
      <c r="F518" s="139"/>
      <c r="G518" s="139"/>
      <c r="H518" s="141"/>
      <c r="I518" s="141"/>
      <c r="J518" s="139"/>
    </row>
    <row r="519" spans="1:10" ht="12" customHeight="1" x14ac:dyDescent="0.2">
      <c r="A519" s="138">
        <v>517</v>
      </c>
      <c r="B519" s="142" t="s">
        <v>165</v>
      </c>
      <c r="C519" s="147">
        <v>0.8</v>
      </c>
      <c r="D519" s="128" t="s">
        <v>893</v>
      </c>
      <c r="E519" s="139" t="s">
        <v>409</v>
      </c>
    </row>
    <row r="520" spans="1:10" ht="12" customHeight="1" x14ac:dyDescent="0.2">
      <c r="A520" s="138">
        <v>518</v>
      </c>
      <c r="B520" s="142" t="s">
        <v>158</v>
      </c>
      <c r="C520" s="147">
        <v>142.9</v>
      </c>
      <c r="D520" s="128" t="s">
        <v>701</v>
      </c>
      <c r="E520" s="129" t="s">
        <v>267</v>
      </c>
    </row>
    <row r="521" spans="1:10" ht="12" customHeight="1" x14ac:dyDescent="0.2">
      <c r="A521" s="138">
        <v>519</v>
      </c>
      <c r="B521" s="142" t="s">
        <v>891</v>
      </c>
      <c r="C521" s="145">
        <v>0.02</v>
      </c>
      <c r="D521" s="128" t="s">
        <v>890</v>
      </c>
      <c r="E521" s="129" t="s">
        <v>267</v>
      </c>
    </row>
    <row r="522" spans="1:10" ht="12" customHeight="1" x14ac:dyDescent="0.2">
      <c r="A522" s="138">
        <v>520</v>
      </c>
      <c r="B522" s="142" t="s">
        <v>889</v>
      </c>
      <c r="C522" s="143">
        <v>7.548</v>
      </c>
      <c r="D522" s="128">
        <v>21</v>
      </c>
      <c r="E522" s="129" t="s">
        <v>267</v>
      </c>
    </row>
    <row r="523" spans="1:10" ht="12" customHeight="1" x14ac:dyDescent="0.2">
      <c r="A523" s="138">
        <v>521</v>
      </c>
      <c r="B523" s="139" t="s">
        <v>631</v>
      </c>
      <c r="C523" s="138" t="s">
        <v>1392</v>
      </c>
      <c r="D523" s="128" t="s">
        <v>701</v>
      </c>
      <c r="E523" s="125" t="s">
        <v>278</v>
      </c>
      <c r="F523" s="139"/>
      <c r="G523" s="139"/>
      <c r="H523" s="141"/>
      <c r="I523" s="141"/>
      <c r="J523" s="139"/>
    </row>
    <row r="524" spans="1:10" ht="12" customHeight="1" x14ac:dyDescent="0.2">
      <c r="A524" s="138">
        <v>522</v>
      </c>
      <c r="B524" s="142" t="s">
        <v>605</v>
      </c>
      <c r="C524" s="138" t="s">
        <v>1396</v>
      </c>
      <c r="D524" s="128" t="s">
        <v>1375</v>
      </c>
      <c r="E524" s="125" t="s">
        <v>278</v>
      </c>
      <c r="F524" s="139"/>
      <c r="G524" s="139"/>
      <c r="H524" s="141"/>
      <c r="I524" s="141"/>
      <c r="J524" s="139"/>
    </row>
    <row r="525" spans="1:10" ht="12" customHeight="1" x14ac:dyDescent="0.2">
      <c r="A525" s="138">
        <v>523</v>
      </c>
      <c r="B525" s="142" t="s">
        <v>888</v>
      </c>
      <c r="C525" s="149">
        <v>500</v>
      </c>
      <c r="D525" s="128">
        <v>25</v>
      </c>
      <c r="E525" s="125" t="s">
        <v>887</v>
      </c>
    </row>
    <row r="526" spans="1:10" ht="12" customHeight="1" x14ac:dyDescent="0.2">
      <c r="A526" s="138">
        <v>524</v>
      </c>
      <c r="B526" s="142" t="s">
        <v>886</v>
      </c>
      <c r="C526" s="138" t="s">
        <v>1392</v>
      </c>
      <c r="D526" s="128" t="s">
        <v>1375</v>
      </c>
      <c r="E526" s="125" t="s">
        <v>278</v>
      </c>
    </row>
    <row r="527" spans="1:10" ht="12" customHeight="1" x14ac:dyDescent="0.2">
      <c r="A527" s="138">
        <v>525</v>
      </c>
      <c r="B527" s="142" t="s">
        <v>885</v>
      </c>
      <c r="C527" s="144">
        <v>3.7330000000000002E-2</v>
      </c>
      <c r="D527" s="128">
        <v>37.5</v>
      </c>
      <c r="E527" s="129" t="s">
        <v>267</v>
      </c>
    </row>
    <row r="528" spans="1:10" ht="12" customHeight="1" x14ac:dyDescent="0.2">
      <c r="A528" s="138">
        <v>526</v>
      </c>
      <c r="B528" s="126" t="s">
        <v>46</v>
      </c>
      <c r="C528" s="138" t="s">
        <v>1393</v>
      </c>
      <c r="E528" s="125" t="s">
        <v>278</v>
      </c>
    </row>
    <row r="529" spans="1:6" ht="12" customHeight="1" x14ac:dyDescent="0.2">
      <c r="A529" s="138">
        <v>527</v>
      </c>
      <c r="B529" s="142" t="s">
        <v>884</v>
      </c>
      <c r="C529" s="138" t="s">
        <v>1395</v>
      </c>
      <c r="D529" s="128" t="s">
        <v>1376</v>
      </c>
      <c r="E529" s="125" t="s">
        <v>278</v>
      </c>
    </row>
    <row r="530" spans="1:6" ht="12" customHeight="1" x14ac:dyDescent="0.2">
      <c r="A530" s="138">
        <v>528</v>
      </c>
      <c r="B530" s="142" t="s">
        <v>58</v>
      </c>
      <c r="C530" s="143">
        <v>6.2130000000000001</v>
      </c>
      <c r="E530" s="125" t="s">
        <v>405</v>
      </c>
    </row>
    <row r="531" spans="1:6" ht="12" customHeight="1" x14ac:dyDescent="0.2">
      <c r="A531" s="138">
        <v>529</v>
      </c>
      <c r="B531" s="142" t="s">
        <v>883</v>
      </c>
      <c r="C531" s="143">
        <v>0.19700000000000001</v>
      </c>
      <c r="D531" s="128" t="s">
        <v>740</v>
      </c>
      <c r="E531" s="125" t="s">
        <v>882</v>
      </c>
    </row>
    <row r="532" spans="1:6" ht="12" customHeight="1" x14ac:dyDescent="0.2">
      <c r="A532" s="138">
        <v>530</v>
      </c>
      <c r="B532" s="142" t="s">
        <v>881</v>
      </c>
      <c r="C532" s="149">
        <v>7</v>
      </c>
      <c r="D532" s="128" t="s">
        <v>618</v>
      </c>
      <c r="E532" s="129" t="s">
        <v>267</v>
      </c>
    </row>
    <row r="533" spans="1:6" ht="12" customHeight="1" x14ac:dyDescent="0.2">
      <c r="A533" s="138">
        <v>531</v>
      </c>
      <c r="B533" s="126" t="s">
        <v>880</v>
      </c>
      <c r="C533" s="149">
        <v>3</v>
      </c>
      <c r="E533" s="125" t="s">
        <v>485</v>
      </c>
    </row>
    <row r="534" spans="1:6" ht="12" customHeight="1" x14ac:dyDescent="0.2">
      <c r="A534" s="138">
        <v>532</v>
      </c>
      <c r="B534" s="142" t="s">
        <v>879</v>
      </c>
      <c r="C534" s="143">
        <v>2.6749999999999998</v>
      </c>
      <c r="D534" s="128">
        <v>25</v>
      </c>
      <c r="E534" s="129" t="s">
        <v>267</v>
      </c>
    </row>
    <row r="535" spans="1:6" ht="12" customHeight="1" x14ac:dyDescent="0.2">
      <c r="A535" s="138">
        <v>533</v>
      </c>
      <c r="B535" s="130" t="s">
        <v>878</v>
      </c>
      <c r="C535" s="145">
        <v>0.24</v>
      </c>
      <c r="D535" s="128" t="s">
        <v>877</v>
      </c>
      <c r="E535" s="129" t="s">
        <v>281</v>
      </c>
    </row>
    <row r="536" spans="1:6" ht="12" customHeight="1" x14ac:dyDescent="0.2">
      <c r="A536" s="138">
        <v>534</v>
      </c>
      <c r="B536" s="142" t="s">
        <v>876</v>
      </c>
      <c r="C536" s="138" t="s">
        <v>1392</v>
      </c>
      <c r="D536" s="128" t="s">
        <v>1378</v>
      </c>
      <c r="E536" s="125" t="s">
        <v>278</v>
      </c>
    </row>
    <row r="537" spans="1:6" ht="12" customHeight="1" x14ac:dyDescent="0.2">
      <c r="A537" s="138">
        <v>535</v>
      </c>
      <c r="B537" s="142" t="s">
        <v>875</v>
      </c>
      <c r="C537" s="138" t="s">
        <v>1393</v>
      </c>
      <c r="E537" s="125" t="s">
        <v>278</v>
      </c>
    </row>
    <row r="538" spans="1:6" ht="12" customHeight="1" x14ac:dyDescent="0.2">
      <c r="A538" s="138">
        <v>536</v>
      </c>
      <c r="B538" s="142" t="s">
        <v>874</v>
      </c>
      <c r="C538" s="145">
        <v>0.77</v>
      </c>
      <c r="D538" s="128">
        <v>25</v>
      </c>
      <c r="E538" s="129" t="s">
        <v>267</v>
      </c>
    </row>
    <row r="539" spans="1:6" ht="12" customHeight="1" x14ac:dyDescent="0.2">
      <c r="A539" s="138">
        <v>537</v>
      </c>
      <c r="B539" s="142" t="s">
        <v>873</v>
      </c>
      <c r="C539" s="149">
        <v>77</v>
      </c>
      <c r="D539" s="128">
        <v>25</v>
      </c>
      <c r="E539" s="129" t="s">
        <v>263</v>
      </c>
    </row>
    <row r="540" spans="1:6" ht="12" customHeight="1" x14ac:dyDescent="0.2">
      <c r="A540" s="138">
        <v>538</v>
      </c>
      <c r="B540" s="142" t="s">
        <v>172</v>
      </c>
      <c r="C540" s="138" t="s">
        <v>1397</v>
      </c>
      <c r="D540" s="128" t="s">
        <v>1380</v>
      </c>
      <c r="E540" s="125" t="s">
        <v>278</v>
      </c>
      <c r="F540" s="139"/>
    </row>
    <row r="541" spans="1:6" ht="12" customHeight="1" x14ac:dyDescent="0.2">
      <c r="A541" s="138">
        <v>539</v>
      </c>
      <c r="B541" s="142" t="s">
        <v>872</v>
      </c>
      <c r="C541" s="138" t="s">
        <v>1392</v>
      </c>
      <c r="D541" s="128" t="s">
        <v>1373</v>
      </c>
      <c r="E541" s="125" t="s">
        <v>278</v>
      </c>
    </row>
    <row r="542" spans="1:6" ht="12" customHeight="1" x14ac:dyDescent="0.2">
      <c r="A542" s="138">
        <v>540</v>
      </c>
      <c r="B542" s="142" t="s">
        <v>86</v>
      </c>
      <c r="C542" s="144">
        <v>2.828E-2</v>
      </c>
      <c r="D542" s="128">
        <v>24</v>
      </c>
      <c r="E542" s="129" t="s">
        <v>267</v>
      </c>
    </row>
    <row r="543" spans="1:6" ht="12" customHeight="1" x14ac:dyDescent="0.2">
      <c r="A543" s="138">
        <v>541</v>
      </c>
      <c r="B543" s="142" t="s">
        <v>871</v>
      </c>
      <c r="C543" s="143">
        <v>0.182</v>
      </c>
      <c r="E543" s="129" t="s">
        <v>267</v>
      </c>
    </row>
    <row r="544" spans="1:6" ht="12" customHeight="1" x14ac:dyDescent="0.2">
      <c r="A544" s="138">
        <v>542</v>
      </c>
      <c r="B544" s="142" t="s">
        <v>870</v>
      </c>
      <c r="C544" s="146">
        <v>1.37E-2</v>
      </c>
      <c r="D544" s="128">
        <v>25</v>
      </c>
      <c r="E544" s="129" t="s">
        <v>869</v>
      </c>
    </row>
    <row r="545" spans="1:10" ht="12" customHeight="1" x14ac:dyDescent="0.2">
      <c r="A545" s="138">
        <v>543</v>
      </c>
      <c r="B545" s="142" t="s">
        <v>868</v>
      </c>
      <c r="C545" s="138" t="s">
        <v>1398</v>
      </c>
      <c r="E545" s="125" t="s">
        <v>278</v>
      </c>
    </row>
    <row r="546" spans="1:10" ht="12" customHeight="1" x14ac:dyDescent="0.2">
      <c r="A546" s="138">
        <v>544</v>
      </c>
      <c r="B546" s="142" t="s">
        <v>159</v>
      </c>
      <c r="C546" s="145">
        <v>11.05</v>
      </c>
      <c r="D546" s="128" t="s">
        <v>867</v>
      </c>
      <c r="E546" s="129" t="s">
        <v>267</v>
      </c>
    </row>
    <row r="547" spans="1:10" ht="12" customHeight="1" x14ac:dyDescent="0.2">
      <c r="A547" s="138">
        <v>545</v>
      </c>
      <c r="B547" s="142" t="s">
        <v>866</v>
      </c>
      <c r="C547" s="145">
        <v>1.1299999999999999</v>
      </c>
      <c r="D547" s="128">
        <v>25</v>
      </c>
      <c r="E547" s="129" t="s">
        <v>267</v>
      </c>
    </row>
    <row r="548" spans="1:10" ht="12" customHeight="1" x14ac:dyDescent="0.2">
      <c r="A548" s="138">
        <v>546</v>
      </c>
      <c r="B548" s="142" t="s">
        <v>865</v>
      </c>
      <c r="C548" s="138" t="s">
        <v>1393</v>
      </c>
      <c r="E548" s="125" t="s">
        <v>281</v>
      </c>
    </row>
    <row r="549" spans="1:10" ht="12" customHeight="1" x14ac:dyDescent="0.2">
      <c r="A549" s="138">
        <v>547</v>
      </c>
      <c r="B549" s="142" t="s">
        <v>864</v>
      </c>
      <c r="C549" s="147">
        <v>4.2</v>
      </c>
      <c r="D549" s="128">
        <v>25</v>
      </c>
      <c r="E549" s="129" t="s">
        <v>267</v>
      </c>
    </row>
    <row r="550" spans="1:10" ht="12" customHeight="1" x14ac:dyDescent="0.2">
      <c r="A550" s="138">
        <v>548</v>
      </c>
      <c r="B550" s="142" t="s">
        <v>863</v>
      </c>
      <c r="C550" s="149">
        <v>27</v>
      </c>
      <c r="D550" s="128">
        <v>25</v>
      </c>
      <c r="E550" s="129" t="s">
        <v>267</v>
      </c>
    </row>
    <row r="551" spans="1:10" ht="12" customHeight="1" x14ac:dyDescent="0.2">
      <c r="A551" s="138">
        <v>549</v>
      </c>
      <c r="B551" s="142" t="s">
        <v>111</v>
      </c>
      <c r="C551" s="143">
        <v>3.4000000000000002E-2</v>
      </c>
      <c r="D551" s="128">
        <v>25</v>
      </c>
      <c r="E551" s="129" t="s">
        <v>267</v>
      </c>
    </row>
    <row r="552" spans="1:10" ht="12" customHeight="1" x14ac:dyDescent="0.2">
      <c r="A552" s="138">
        <v>550</v>
      </c>
      <c r="B552" s="142" t="s">
        <v>862</v>
      </c>
      <c r="C552" s="138" t="s">
        <v>1392</v>
      </c>
      <c r="D552" s="128" t="s">
        <v>701</v>
      </c>
      <c r="E552" s="125" t="s">
        <v>278</v>
      </c>
    </row>
    <row r="553" spans="1:10" ht="12" customHeight="1" x14ac:dyDescent="0.2">
      <c r="A553" s="138">
        <v>551</v>
      </c>
      <c r="B553" s="142" t="s">
        <v>861</v>
      </c>
      <c r="C553" s="143">
        <v>1.4E-2</v>
      </c>
      <c r="D553" s="128" t="s">
        <v>860</v>
      </c>
      <c r="E553" s="129" t="s">
        <v>267</v>
      </c>
    </row>
    <row r="554" spans="1:10" ht="12" customHeight="1" x14ac:dyDescent="0.2">
      <c r="A554" s="138">
        <v>552</v>
      </c>
      <c r="B554" s="142" t="s">
        <v>859</v>
      </c>
      <c r="C554" s="145">
        <v>0.59</v>
      </c>
      <c r="D554" s="128">
        <v>37</v>
      </c>
      <c r="E554" s="129" t="s">
        <v>263</v>
      </c>
    </row>
    <row r="555" spans="1:10" ht="12" customHeight="1" x14ac:dyDescent="0.2">
      <c r="A555" s="138">
        <v>553</v>
      </c>
      <c r="B555" s="126" t="s">
        <v>858</v>
      </c>
      <c r="C555" s="149">
        <v>5</v>
      </c>
      <c r="D555" s="128" t="s">
        <v>848</v>
      </c>
      <c r="E555" s="125" t="s">
        <v>857</v>
      </c>
    </row>
    <row r="556" spans="1:10" ht="12" customHeight="1" x14ac:dyDescent="0.2">
      <c r="A556" s="138">
        <v>554</v>
      </c>
      <c r="B556" s="142" t="s">
        <v>856</v>
      </c>
      <c r="C556" s="146">
        <v>2.8999999999999998E-3</v>
      </c>
      <c r="D556" s="128">
        <v>30</v>
      </c>
      <c r="E556" s="129" t="s">
        <v>267</v>
      </c>
    </row>
    <row r="557" spans="1:10" ht="12" customHeight="1" x14ac:dyDescent="0.2">
      <c r="A557" s="138">
        <v>555</v>
      </c>
      <c r="B557" s="142" t="s">
        <v>855</v>
      </c>
      <c r="C557" s="143">
        <v>3.3000000000000002E-2</v>
      </c>
      <c r="D557" s="128">
        <v>22.5</v>
      </c>
      <c r="E557" s="129" t="s">
        <v>267</v>
      </c>
    </row>
    <row r="558" spans="1:10" ht="12" customHeight="1" x14ac:dyDescent="0.2">
      <c r="A558" s="138">
        <v>556</v>
      </c>
      <c r="B558" s="139" t="s">
        <v>663</v>
      </c>
      <c r="C558" s="138" t="s">
        <v>1393</v>
      </c>
      <c r="E558" s="152" t="s">
        <v>1444</v>
      </c>
      <c r="F558" s="139"/>
      <c r="G558" s="139"/>
      <c r="H558" s="141"/>
      <c r="I558" s="141"/>
      <c r="J558" s="139"/>
    </row>
    <row r="559" spans="1:10" ht="12" customHeight="1" x14ac:dyDescent="0.2">
      <c r="A559" s="138">
        <v>557</v>
      </c>
      <c r="B559" s="139" t="s">
        <v>640</v>
      </c>
      <c r="C559" s="146">
        <v>0.32150000000000001</v>
      </c>
      <c r="D559" s="128" t="s">
        <v>639</v>
      </c>
      <c r="E559" s="140" t="s">
        <v>267</v>
      </c>
      <c r="F559" s="139"/>
      <c r="G559" s="139"/>
      <c r="H559" s="141"/>
      <c r="I559" s="141"/>
      <c r="J559" s="139"/>
    </row>
    <row r="560" spans="1:10" ht="12" customHeight="1" x14ac:dyDescent="0.2">
      <c r="A560" s="138">
        <v>558</v>
      </c>
      <c r="B560" s="142" t="s">
        <v>137</v>
      </c>
      <c r="C560" s="138" t="s">
        <v>1392</v>
      </c>
      <c r="D560" s="128" t="s">
        <v>701</v>
      </c>
      <c r="E560" s="152" t="s">
        <v>1445</v>
      </c>
    </row>
    <row r="561" spans="1:10" ht="12" customHeight="1" x14ac:dyDescent="0.2">
      <c r="A561" s="138">
        <v>559</v>
      </c>
      <c r="B561" s="142" t="s">
        <v>683</v>
      </c>
      <c r="C561" s="138" t="s">
        <v>1392</v>
      </c>
      <c r="D561" s="128" t="s">
        <v>701</v>
      </c>
      <c r="E561" s="125" t="s">
        <v>278</v>
      </c>
      <c r="F561" s="139"/>
      <c r="H561" s="122"/>
      <c r="I561" s="122"/>
    </row>
    <row r="562" spans="1:10" ht="12" customHeight="1" x14ac:dyDescent="0.2">
      <c r="A562" s="138">
        <v>560</v>
      </c>
      <c r="B562" s="142" t="s">
        <v>854</v>
      </c>
      <c r="C562" s="138" t="s">
        <v>1398</v>
      </c>
      <c r="E562" s="125" t="s">
        <v>278</v>
      </c>
    </row>
    <row r="563" spans="1:10" ht="12" customHeight="1" x14ac:dyDescent="0.2">
      <c r="A563" s="138">
        <v>561</v>
      </c>
      <c r="B563" s="142" t="s">
        <v>853</v>
      </c>
      <c r="C563" s="143">
        <v>8.4000000000000005E-2</v>
      </c>
      <c r="D563" s="128">
        <v>25</v>
      </c>
      <c r="E563" s="129" t="s">
        <v>267</v>
      </c>
    </row>
    <row r="564" spans="1:10" ht="12" customHeight="1" x14ac:dyDescent="0.2">
      <c r="A564" s="138">
        <v>562</v>
      </c>
      <c r="B564" s="142" t="s">
        <v>852</v>
      </c>
      <c r="C564" s="138" t="s">
        <v>1398</v>
      </c>
      <c r="D564" s="128" t="s">
        <v>1387</v>
      </c>
      <c r="E564" s="125" t="s">
        <v>278</v>
      </c>
    </row>
    <row r="565" spans="1:10" ht="12" customHeight="1" x14ac:dyDescent="0.2">
      <c r="A565" s="138">
        <v>563</v>
      </c>
      <c r="B565" s="142" t="s">
        <v>604</v>
      </c>
      <c r="C565" s="138" t="s">
        <v>1392</v>
      </c>
      <c r="D565" s="128" t="s">
        <v>1381</v>
      </c>
      <c r="E565" s="125" t="s">
        <v>278</v>
      </c>
      <c r="F565" s="139"/>
      <c r="G565" s="139"/>
      <c r="H565" s="141"/>
      <c r="I565" s="141"/>
      <c r="J565" s="139"/>
    </row>
    <row r="566" spans="1:10" ht="12" customHeight="1" x14ac:dyDescent="0.2">
      <c r="A566" s="138">
        <v>564</v>
      </c>
      <c r="B566" s="142" t="s">
        <v>851</v>
      </c>
      <c r="C566" s="138" t="s">
        <v>1393</v>
      </c>
      <c r="E566" s="125" t="s">
        <v>278</v>
      </c>
    </row>
    <row r="567" spans="1:10" ht="12" customHeight="1" x14ac:dyDescent="0.2">
      <c r="A567" s="138">
        <v>565</v>
      </c>
      <c r="B567" s="126" t="s">
        <v>850</v>
      </c>
      <c r="C567" s="145">
        <v>0.01</v>
      </c>
      <c r="E567" s="162" t="s">
        <v>1446</v>
      </c>
    </row>
    <row r="568" spans="1:10" ht="12" customHeight="1" x14ac:dyDescent="0.2">
      <c r="A568" s="138">
        <v>566</v>
      </c>
      <c r="B568" s="139" t="s">
        <v>635</v>
      </c>
      <c r="C568" s="127" t="s">
        <v>634</v>
      </c>
      <c r="E568" s="125" t="s">
        <v>633</v>
      </c>
      <c r="F568" s="139"/>
      <c r="G568" s="139"/>
      <c r="H568" s="141"/>
      <c r="I568" s="141"/>
      <c r="J568" s="139"/>
    </row>
    <row r="569" spans="1:10" ht="12" customHeight="1" x14ac:dyDescent="0.2">
      <c r="A569" s="138">
        <v>567</v>
      </c>
      <c r="B569" s="142" t="s">
        <v>849</v>
      </c>
      <c r="C569" s="138" t="s">
        <v>1392</v>
      </c>
      <c r="D569" s="128" t="s">
        <v>716</v>
      </c>
      <c r="E569" s="125" t="s">
        <v>278</v>
      </c>
    </row>
    <row r="570" spans="1:10" ht="12" customHeight="1" x14ac:dyDescent="0.2">
      <c r="A570" s="138">
        <v>568</v>
      </c>
      <c r="B570" s="142" t="s">
        <v>83</v>
      </c>
      <c r="C570" s="127" t="s">
        <v>394</v>
      </c>
      <c r="D570" s="128" t="s">
        <v>848</v>
      </c>
      <c r="E570" s="129" t="s">
        <v>393</v>
      </c>
    </row>
    <row r="571" spans="1:10" ht="12" customHeight="1" x14ac:dyDescent="0.2">
      <c r="A571" s="138">
        <v>569</v>
      </c>
      <c r="B571" s="142" t="s">
        <v>847</v>
      </c>
      <c r="C571" s="138" t="s">
        <v>1392</v>
      </c>
      <c r="D571" s="128" t="s">
        <v>1375</v>
      </c>
      <c r="E571" s="125" t="s">
        <v>278</v>
      </c>
    </row>
    <row r="572" spans="1:10" ht="12" customHeight="1" x14ac:dyDescent="0.2">
      <c r="A572" s="138">
        <v>570</v>
      </c>
      <c r="B572" s="142" t="s">
        <v>41</v>
      </c>
      <c r="C572" s="147">
        <v>0.4</v>
      </c>
      <c r="E572" s="129" t="s">
        <v>267</v>
      </c>
    </row>
    <row r="573" spans="1:10" ht="12" customHeight="1" x14ac:dyDescent="0.2">
      <c r="A573" s="138">
        <v>571</v>
      </c>
      <c r="B573" s="142" t="s">
        <v>148</v>
      </c>
      <c r="C573" s="146">
        <v>3.2000000000000002E-3</v>
      </c>
      <c r="D573" s="128">
        <v>22.5</v>
      </c>
      <c r="E573" s="129" t="s">
        <v>267</v>
      </c>
    </row>
    <row r="574" spans="1:10" ht="12" customHeight="1" x14ac:dyDescent="0.2">
      <c r="A574" s="138">
        <v>572</v>
      </c>
      <c r="B574" s="142" t="s">
        <v>846</v>
      </c>
      <c r="C574" s="143">
        <v>0.21199999999999999</v>
      </c>
      <c r="D574" s="128">
        <v>25</v>
      </c>
      <c r="E574" s="129" t="s">
        <v>267</v>
      </c>
    </row>
    <row r="575" spans="1:10" ht="12" customHeight="1" x14ac:dyDescent="0.2">
      <c r="A575" s="138">
        <v>573</v>
      </c>
      <c r="B575" s="142" t="s">
        <v>845</v>
      </c>
      <c r="C575" s="143">
        <v>0.115</v>
      </c>
      <c r="D575" s="128">
        <v>25</v>
      </c>
      <c r="E575" s="129" t="s">
        <v>267</v>
      </c>
    </row>
    <row r="576" spans="1:10" ht="12" customHeight="1" x14ac:dyDescent="0.2">
      <c r="A576" s="138">
        <v>574</v>
      </c>
      <c r="B576" s="142" t="s">
        <v>47</v>
      </c>
      <c r="C576" s="147">
        <v>32.1</v>
      </c>
      <c r="E576" s="125" t="s">
        <v>389</v>
      </c>
    </row>
    <row r="577" spans="1:10" ht="12" customHeight="1" x14ac:dyDescent="0.2">
      <c r="A577" s="138">
        <v>575</v>
      </c>
      <c r="B577" s="142" t="s">
        <v>844</v>
      </c>
      <c r="C577" s="145">
        <v>0.47</v>
      </c>
      <c r="D577" s="128">
        <v>25</v>
      </c>
      <c r="E577" s="129" t="s">
        <v>267</v>
      </c>
    </row>
    <row r="578" spans="1:10" ht="12" customHeight="1" x14ac:dyDescent="0.2">
      <c r="A578" s="138">
        <v>576</v>
      </c>
      <c r="B578" s="142" t="s">
        <v>843</v>
      </c>
      <c r="C578" s="146">
        <v>3.5999999999999999E-3</v>
      </c>
      <c r="D578" s="128">
        <v>22.5</v>
      </c>
      <c r="E578" s="129" t="s">
        <v>267</v>
      </c>
    </row>
    <row r="579" spans="1:10" ht="12" customHeight="1" x14ac:dyDescent="0.2">
      <c r="A579" s="138">
        <v>577</v>
      </c>
      <c r="B579" s="142" t="s">
        <v>842</v>
      </c>
      <c r="C579" s="158">
        <v>5.0000000000000004E-6</v>
      </c>
      <c r="E579" s="125" t="s">
        <v>389</v>
      </c>
    </row>
    <row r="580" spans="1:10" ht="12" customHeight="1" x14ac:dyDescent="0.2">
      <c r="A580" s="138">
        <v>578</v>
      </c>
      <c r="B580" s="142" t="s">
        <v>841</v>
      </c>
      <c r="C580" s="138" t="s">
        <v>1395</v>
      </c>
      <c r="D580" s="128" t="s">
        <v>701</v>
      </c>
      <c r="E580" s="125" t="s">
        <v>278</v>
      </c>
    </row>
    <row r="581" spans="1:10" ht="12" customHeight="1" x14ac:dyDescent="0.2">
      <c r="A581" s="138">
        <v>579</v>
      </c>
      <c r="B581" s="142" t="s">
        <v>840</v>
      </c>
      <c r="C581" s="138" t="s">
        <v>1396</v>
      </c>
      <c r="D581" s="128" t="s">
        <v>701</v>
      </c>
      <c r="E581" s="125" t="s">
        <v>281</v>
      </c>
    </row>
    <row r="582" spans="1:10" ht="12" customHeight="1" x14ac:dyDescent="0.2">
      <c r="A582" s="138">
        <v>580</v>
      </c>
      <c r="B582" s="142" t="s">
        <v>173</v>
      </c>
      <c r="C582" s="158">
        <v>1.0549999999999999E-3</v>
      </c>
      <c r="D582" s="128">
        <v>22.5</v>
      </c>
      <c r="E582" s="129" t="s">
        <v>267</v>
      </c>
    </row>
    <row r="583" spans="1:10" ht="12" customHeight="1" x14ac:dyDescent="0.2">
      <c r="A583" s="138">
        <v>581</v>
      </c>
      <c r="B583" s="142" t="s">
        <v>839</v>
      </c>
      <c r="C583" s="127">
        <v>8.8999999999999999E-3</v>
      </c>
      <c r="D583" s="128">
        <v>25</v>
      </c>
      <c r="E583" s="129" t="s">
        <v>267</v>
      </c>
    </row>
    <row r="584" spans="1:10" ht="12" customHeight="1" x14ac:dyDescent="0.2">
      <c r="A584" s="138">
        <v>582</v>
      </c>
      <c r="B584" s="142" t="s">
        <v>838</v>
      </c>
      <c r="C584" s="144">
        <v>1.5640000000000001E-2</v>
      </c>
      <c r="D584" s="128">
        <v>24</v>
      </c>
      <c r="E584" s="129" t="s">
        <v>267</v>
      </c>
    </row>
    <row r="585" spans="1:10" ht="12" customHeight="1" x14ac:dyDescent="0.2">
      <c r="A585" s="138">
        <v>583</v>
      </c>
      <c r="B585" s="142" t="s">
        <v>837</v>
      </c>
      <c r="C585" s="127">
        <v>7.5989999999999999E-4</v>
      </c>
      <c r="D585" s="128">
        <v>22.5</v>
      </c>
      <c r="E585" s="129" t="s">
        <v>267</v>
      </c>
    </row>
    <row r="586" spans="1:10" ht="12" customHeight="1" x14ac:dyDescent="0.2">
      <c r="A586" s="138">
        <v>584</v>
      </c>
      <c r="B586" s="142" t="s">
        <v>603</v>
      </c>
      <c r="C586" s="138" t="s">
        <v>1395</v>
      </c>
      <c r="D586" s="128" t="s">
        <v>1371</v>
      </c>
      <c r="E586" s="125" t="s">
        <v>278</v>
      </c>
      <c r="F586" s="139"/>
      <c r="G586" s="139"/>
      <c r="H586" s="141"/>
      <c r="I586" s="141"/>
      <c r="J586" s="139"/>
    </row>
    <row r="587" spans="1:10" ht="12" customHeight="1" x14ac:dyDescent="0.2">
      <c r="A587" s="138">
        <v>585</v>
      </c>
      <c r="B587" s="142" t="s">
        <v>836</v>
      </c>
      <c r="C587" s="145">
        <v>0.16</v>
      </c>
      <c r="D587" s="128" t="s">
        <v>1484</v>
      </c>
      <c r="E587" s="129" t="s">
        <v>267</v>
      </c>
    </row>
    <row r="588" spans="1:10" ht="12" customHeight="1" x14ac:dyDescent="0.2">
      <c r="A588" s="138">
        <v>586</v>
      </c>
      <c r="B588" s="142" t="s">
        <v>153</v>
      </c>
      <c r="C588" s="146">
        <v>3.7000000000000002E-3</v>
      </c>
      <c r="D588" s="128" t="s">
        <v>1486</v>
      </c>
      <c r="E588" s="129" t="s">
        <v>267</v>
      </c>
    </row>
    <row r="589" spans="1:10" ht="12" customHeight="1" x14ac:dyDescent="0.2">
      <c r="A589" s="138">
        <v>587</v>
      </c>
      <c r="B589" s="142" t="s">
        <v>74</v>
      </c>
      <c r="C589" s="149">
        <v>360</v>
      </c>
      <c r="D589" s="128">
        <v>37</v>
      </c>
      <c r="E589" s="129" t="s">
        <v>387</v>
      </c>
    </row>
    <row r="590" spans="1:10" ht="12" customHeight="1" x14ac:dyDescent="0.2">
      <c r="A590" s="138">
        <v>588</v>
      </c>
      <c r="B590" s="142" t="s">
        <v>835</v>
      </c>
      <c r="C590" s="143">
        <v>1.204</v>
      </c>
      <c r="D590" s="128" t="s">
        <v>652</v>
      </c>
      <c r="E590" s="129" t="s">
        <v>267</v>
      </c>
    </row>
    <row r="591" spans="1:10" ht="12" customHeight="1" x14ac:dyDescent="0.2">
      <c r="A591" s="138">
        <v>589</v>
      </c>
      <c r="B591" s="142" t="s">
        <v>834</v>
      </c>
      <c r="C591" s="149">
        <v>500</v>
      </c>
      <c r="E591" s="129" t="s">
        <v>281</v>
      </c>
    </row>
    <row r="592" spans="1:10" ht="12" customHeight="1" x14ac:dyDescent="0.2">
      <c r="A592" s="138">
        <v>590</v>
      </c>
      <c r="B592" s="142" t="s">
        <v>833</v>
      </c>
      <c r="C592" s="149">
        <v>1000</v>
      </c>
      <c r="D592" s="128">
        <v>25</v>
      </c>
      <c r="E592" s="129" t="s">
        <v>263</v>
      </c>
    </row>
    <row r="593" spans="1:5" ht="12" customHeight="1" x14ac:dyDescent="0.2">
      <c r="A593" s="138">
        <v>591</v>
      </c>
      <c r="B593" s="142" t="s">
        <v>832</v>
      </c>
      <c r="C593" s="147" t="s">
        <v>831</v>
      </c>
      <c r="D593" s="128" t="s">
        <v>618</v>
      </c>
      <c r="E593" s="129" t="s">
        <v>267</v>
      </c>
    </row>
    <row r="594" spans="1:5" ht="12" customHeight="1" x14ac:dyDescent="0.2">
      <c r="A594" s="138">
        <v>592</v>
      </c>
      <c r="B594" s="142" t="s">
        <v>830</v>
      </c>
      <c r="C594" s="147">
        <v>17.399999999999999</v>
      </c>
      <c r="D594" s="128" t="s">
        <v>804</v>
      </c>
      <c r="E594" s="129" t="s">
        <v>267</v>
      </c>
    </row>
    <row r="595" spans="1:5" ht="12" customHeight="1" x14ac:dyDescent="0.2">
      <c r="A595" s="138">
        <v>593</v>
      </c>
      <c r="B595" s="126" t="s">
        <v>72</v>
      </c>
      <c r="C595" s="138" t="s">
        <v>1395</v>
      </c>
      <c r="D595" s="128" t="s">
        <v>1371</v>
      </c>
      <c r="E595" s="125" t="s">
        <v>278</v>
      </c>
    </row>
    <row r="596" spans="1:5" ht="12" customHeight="1" x14ac:dyDescent="0.2">
      <c r="A596" s="138">
        <v>594</v>
      </c>
      <c r="B596" s="142" t="s">
        <v>829</v>
      </c>
      <c r="C596" s="145">
        <v>0.01</v>
      </c>
      <c r="E596" s="129" t="s">
        <v>267</v>
      </c>
    </row>
    <row r="597" spans="1:5" ht="12" customHeight="1" x14ac:dyDescent="0.2">
      <c r="A597" s="138">
        <v>595</v>
      </c>
      <c r="B597" s="142" t="s">
        <v>114</v>
      </c>
      <c r="C597" s="145">
        <v>0.4</v>
      </c>
      <c r="E597" s="152" t="s">
        <v>1447</v>
      </c>
    </row>
    <row r="598" spans="1:5" ht="12" customHeight="1" x14ac:dyDescent="0.2">
      <c r="A598" s="138">
        <v>596</v>
      </c>
      <c r="B598" s="142" t="s">
        <v>828</v>
      </c>
      <c r="C598" s="138" t="s">
        <v>1398</v>
      </c>
      <c r="E598" s="125" t="s">
        <v>278</v>
      </c>
    </row>
    <row r="599" spans="1:5" ht="12" customHeight="1" x14ac:dyDescent="0.2">
      <c r="A599" s="138">
        <v>597</v>
      </c>
      <c r="B599" s="142" t="s">
        <v>827</v>
      </c>
      <c r="C599" s="138" t="s">
        <v>1392</v>
      </c>
      <c r="D599" s="128" t="s">
        <v>701</v>
      </c>
      <c r="E599" s="125" t="s">
        <v>278</v>
      </c>
    </row>
    <row r="600" spans="1:5" ht="12" customHeight="1" x14ac:dyDescent="0.2">
      <c r="A600" s="138">
        <v>598</v>
      </c>
      <c r="B600" s="142" t="s">
        <v>826</v>
      </c>
      <c r="C600" s="147">
        <v>11.1</v>
      </c>
      <c r="D600" s="128">
        <v>25</v>
      </c>
      <c r="E600" s="129" t="s">
        <v>825</v>
      </c>
    </row>
    <row r="601" spans="1:5" ht="12" customHeight="1" x14ac:dyDescent="0.2">
      <c r="A601" s="138">
        <v>599</v>
      </c>
      <c r="B601" s="142" t="s">
        <v>64</v>
      </c>
      <c r="C601" s="146">
        <v>0.54969999999999997</v>
      </c>
      <c r="D601" s="128" t="s">
        <v>1487</v>
      </c>
      <c r="E601" s="129" t="s">
        <v>267</v>
      </c>
    </row>
    <row r="602" spans="1:5" ht="12" customHeight="1" x14ac:dyDescent="0.2">
      <c r="A602" s="138">
        <v>600</v>
      </c>
      <c r="B602" s="142" t="s">
        <v>824</v>
      </c>
      <c r="C602" s="143">
        <v>0.39500000000000002</v>
      </c>
      <c r="D602" s="128" t="s">
        <v>822</v>
      </c>
      <c r="E602" s="125" t="s">
        <v>823</v>
      </c>
    </row>
    <row r="603" spans="1:5" ht="12" customHeight="1" x14ac:dyDescent="0.2">
      <c r="A603" s="138">
        <v>601</v>
      </c>
      <c r="B603" s="142" t="s">
        <v>821</v>
      </c>
      <c r="C603" s="147">
        <v>229.8</v>
      </c>
      <c r="D603" s="128">
        <v>25</v>
      </c>
      <c r="E603" s="129" t="s">
        <v>267</v>
      </c>
    </row>
    <row r="604" spans="1:5" ht="12" customHeight="1" x14ac:dyDescent="0.2">
      <c r="A604" s="138">
        <v>602</v>
      </c>
      <c r="B604" s="142" t="s">
        <v>820</v>
      </c>
      <c r="C604" s="144">
        <v>2.5000000000000001E-4</v>
      </c>
      <c r="E604" s="129" t="s">
        <v>281</v>
      </c>
    </row>
    <row r="605" spans="1:5" ht="12" customHeight="1" x14ac:dyDescent="0.2">
      <c r="A605" s="138">
        <v>603</v>
      </c>
      <c r="B605" s="142" t="s">
        <v>132</v>
      </c>
      <c r="C605" s="145">
        <v>0.21</v>
      </c>
      <c r="E605" s="152" t="s">
        <v>1448</v>
      </c>
    </row>
    <row r="606" spans="1:5" ht="12" customHeight="1" x14ac:dyDescent="0.2">
      <c r="A606" s="138">
        <v>604</v>
      </c>
      <c r="B606" s="142" t="s">
        <v>819</v>
      </c>
      <c r="C606" s="138" t="s">
        <v>1394</v>
      </c>
      <c r="E606" s="125" t="s">
        <v>278</v>
      </c>
    </row>
    <row r="607" spans="1:5" ht="12" customHeight="1" x14ac:dyDescent="0.2">
      <c r="A607" s="138">
        <v>605</v>
      </c>
      <c r="B607" s="142" t="s">
        <v>75</v>
      </c>
      <c r="C607" s="149">
        <v>550</v>
      </c>
      <c r="D607" s="128" t="s">
        <v>818</v>
      </c>
      <c r="E607" s="125" t="s">
        <v>378</v>
      </c>
    </row>
    <row r="608" spans="1:5" ht="12" customHeight="1" x14ac:dyDescent="0.2">
      <c r="A608" s="138">
        <v>606</v>
      </c>
      <c r="B608" s="126" t="s">
        <v>142</v>
      </c>
      <c r="C608" s="149">
        <v>250</v>
      </c>
      <c r="D608" s="128" t="s">
        <v>817</v>
      </c>
      <c r="E608" s="125" t="s">
        <v>374</v>
      </c>
    </row>
    <row r="609" spans="1:10" ht="12" customHeight="1" x14ac:dyDescent="0.2">
      <c r="A609" s="138">
        <v>607</v>
      </c>
      <c r="B609" s="142" t="s">
        <v>816</v>
      </c>
      <c r="C609" s="144">
        <v>8.9990000000000001E-2</v>
      </c>
      <c r="D609" s="128">
        <v>25</v>
      </c>
      <c r="E609" s="129" t="s">
        <v>267</v>
      </c>
    </row>
    <row r="610" spans="1:10" ht="12" customHeight="1" x14ac:dyDescent="0.2">
      <c r="A610" s="138">
        <v>608</v>
      </c>
      <c r="B610" s="142" t="s">
        <v>91</v>
      </c>
      <c r="C610" s="149">
        <v>142</v>
      </c>
      <c r="D610" s="128">
        <v>25</v>
      </c>
      <c r="E610" s="129" t="s">
        <v>281</v>
      </c>
    </row>
    <row r="611" spans="1:10" ht="12" customHeight="1" x14ac:dyDescent="0.2">
      <c r="A611" s="138">
        <v>609</v>
      </c>
      <c r="B611" s="142" t="s">
        <v>815</v>
      </c>
      <c r="C611" s="144">
        <v>8.4680000000000005E-2</v>
      </c>
      <c r="D611" s="128">
        <v>25</v>
      </c>
      <c r="E611" s="129" t="s">
        <v>267</v>
      </c>
    </row>
    <row r="612" spans="1:10" ht="12" customHeight="1" x14ac:dyDescent="0.2">
      <c r="A612" s="138">
        <v>610</v>
      </c>
      <c r="B612" s="126" t="s">
        <v>814</v>
      </c>
      <c r="C612" s="145">
        <v>0.19</v>
      </c>
      <c r="E612" s="129" t="s">
        <v>267</v>
      </c>
    </row>
    <row r="613" spans="1:10" ht="12" customHeight="1" x14ac:dyDescent="0.2">
      <c r="A613" s="138">
        <v>611</v>
      </c>
      <c r="B613" s="142" t="s">
        <v>56</v>
      </c>
      <c r="C613" s="143">
        <v>2.7919999999999998</v>
      </c>
      <c r="D613" s="128" t="s">
        <v>813</v>
      </c>
      <c r="E613" s="129" t="s">
        <v>267</v>
      </c>
    </row>
    <row r="614" spans="1:10" ht="12" customHeight="1" x14ac:dyDescent="0.2">
      <c r="A614" s="138">
        <v>612</v>
      </c>
      <c r="B614" s="155" t="s">
        <v>60</v>
      </c>
      <c r="C614" s="138" t="s">
        <v>1393</v>
      </c>
      <c r="D614" s="128" t="s">
        <v>701</v>
      </c>
      <c r="E614" s="152" t="s">
        <v>1449</v>
      </c>
    </row>
    <row r="615" spans="1:10" ht="12" customHeight="1" x14ac:dyDescent="0.2">
      <c r="A615" s="138">
        <v>613</v>
      </c>
      <c r="B615" s="142" t="s">
        <v>145</v>
      </c>
      <c r="C615" s="138" t="s">
        <v>1398</v>
      </c>
      <c r="E615" s="152" t="s">
        <v>1450</v>
      </c>
    </row>
    <row r="616" spans="1:10" ht="12" customHeight="1" x14ac:dyDescent="0.2">
      <c r="A616" s="138">
        <v>614</v>
      </c>
      <c r="B616" s="142" t="s">
        <v>812</v>
      </c>
      <c r="C616" s="144">
        <v>4.4740000000000002E-2</v>
      </c>
      <c r="D616" s="128">
        <v>25</v>
      </c>
      <c r="E616" s="129" t="s">
        <v>267</v>
      </c>
    </row>
    <row r="617" spans="1:10" ht="12" customHeight="1" x14ac:dyDescent="0.2">
      <c r="A617" s="138">
        <v>615</v>
      </c>
      <c r="B617" s="142" t="s">
        <v>811</v>
      </c>
      <c r="C617" s="138" t="s">
        <v>1392</v>
      </c>
      <c r="D617" s="128" t="s">
        <v>701</v>
      </c>
      <c r="E617" s="125" t="s">
        <v>278</v>
      </c>
      <c r="H617" s="123"/>
      <c r="I617" s="124"/>
    </row>
    <row r="618" spans="1:10" ht="12" customHeight="1" x14ac:dyDescent="0.2">
      <c r="A618" s="138">
        <v>616</v>
      </c>
      <c r="B618" s="126" t="s">
        <v>810</v>
      </c>
      <c r="C618" s="145">
        <v>0.01</v>
      </c>
      <c r="E618" s="129" t="s">
        <v>267</v>
      </c>
    </row>
    <row r="619" spans="1:10" ht="12" customHeight="1" x14ac:dyDescent="0.2">
      <c r="A619" s="138">
        <v>617</v>
      </c>
      <c r="B619" s="155" t="s">
        <v>117</v>
      </c>
      <c r="C619" s="138" t="s">
        <v>1393</v>
      </c>
      <c r="E619" s="152" t="s">
        <v>1451</v>
      </c>
    </row>
    <row r="620" spans="1:10" ht="12" customHeight="1" x14ac:dyDescent="0.2">
      <c r="A620" s="138">
        <v>618</v>
      </c>
      <c r="B620" s="142" t="s">
        <v>144</v>
      </c>
      <c r="C620" s="138" t="s">
        <v>1395</v>
      </c>
      <c r="D620" s="128" t="s">
        <v>733</v>
      </c>
      <c r="E620" s="152" t="s">
        <v>1452</v>
      </c>
    </row>
    <row r="621" spans="1:10" ht="12" customHeight="1" x14ac:dyDescent="0.2">
      <c r="A621" s="138">
        <v>619</v>
      </c>
      <c r="B621" s="142" t="s">
        <v>809</v>
      </c>
      <c r="C621" s="149">
        <v>42</v>
      </c>
      <c r="D621" s="128">
        <v>25</v>
      </c>
      <c r="E621" s="152" t="s">
        <v>1453</v>
      </c>
    </row>
    <row r="622" spans="1:10" ht="12" customHeight="1" x14ac:dyDescent="0.2">
      <c r="A622" s="138">
        <v>620</v>
      </c>
      <c r="B622" s="139" t="s">
        <v>638</v>
      </c>
      <c r="C622" s="143">
        <v>8.9999999999999993E-3</v>
      </c>
      <c r="D622" s="128">
        <v>25</v>
      </c>
      <c r="E622" s="140" t="s">
        <v>267</v>
      </c>
      <c r="F622" s="139"/>
      <c r="G622" s="139"/>
      <c r="H622" s="141"/>
      <c r="I622" s="141"/>
      <c r="J622" s="139"/>
    </row>
    <row r="623" spans="1:10" ht="12" customHeight="1" x14ac:dyDescent="0.2">
      <c r="A623" s="138">
        <v>621</v>
      </c>
      <c r="B623" s="142" t="s">
        <v>150</v>
      </c>
      <c r="C623" s="149">
        <v>133</v>
      </c>
      <c r="D623" s="128" t="s">
        <v>701</v>
      </c>
      <c r="E623" s="156" t="s">
        <v>1454</v>
      </c>
    </row>
    <row r="624" spans="1:10" ht="12" customHeight="1" x14ac:dyDescent="0.2">
      <c r="A624" s="138">
        <v>622</v>
      </c>
      <c r="B624" s="126" t="s">
        <v>808</v>
      </c>
      <c r="C624" s="138" t="s">
        <v>1396</v>
      </c>
      <c r="D624" s="128" t="s">
        <v>1479</v>
      </c>
      <c r="E624" s="125" t="s">
        <v>281</v>
      </c>
    </row>
    <row r="625" spans="1:10" ht="12" customHeight="1" x14ac:dyDescent="0.2">
      <c r="A625" s="138">
        <v>623</v>
      </c>
      <c r="B625" s="126" t="s">
        <v>807</v>
      </c>
      <c r="C625" s="143">
        <v>3.1E-2</v>
      </c>
      <c r="E625" s="156" t="s">
        <v>1455</v>
      </c>
    </row>
    <row r="626" spans="1:10" ht="12" customHeight="1" x14ac:dyDescent="0.2">
      <c r="A626" s="138">
        <v>624</v>
      </c>
      <c r="B626" s="155" t="s">
        <v>104</v>
      </c>
      <c r="C626" s="147">
        <v>2.7</v>
      </c>
      <c r="E626" s="152" t="s">
        <v>1456</v>
      </c>
    </row>
    <row r="627" spans="1:10" ht="12" customHeight="1" x14ac:dyDescent="0.2">
      <c r="A627" s="138">
        <v>625</v>
      </c>
      <c r="B627" s="142" t="s">
        <v>806</v>
      </c>
      <c r="C627" s="147">
        <v>4.3</v>
      </c>
      <c r="D627" s="128">
        <v>25</v>
      </c>
      <c r="E627" s="129" t="s">
        <v>267</v>
      </c>
    </row>
    <row r="628" spans="1:10" ht="12" customHeight="1" x14ac:dyDescent="0.2">
      <c r="A628" s="138">
        <v>626</v>
      </c>
      <c r="B628" s="126" t="s">
        <v>805</v>
      </c>
      <c r="C628" s="145">
        <v>17.95</v>
      </c>
      <c r="D628" s="128" t="s">
        <v>804</v>
      </c>
      <c r="E628" s="129" t="s">
        <v>267</v>
      </c>
    </row>
    <row r="629" spans="1:10" ht="12" customHeight="1" x14ac:dyDescent="0.2">
      <c r="A629" s="138">
        <v>627</v>
      </c>
      <c r="B629" s="142" t="s">
        <v>803</v>
      </c>
      <c r="C629" s="145">
        <v>2.1800000000000002</v>
      </c>
      <c r="D629" s="128">
        <v>25</v>
      </c>
      <c r="E629" s="129" t="s">
        <v>267</v>
      </c>
    </row>
    <row r="630" spans="1:10" ht="12" customHeight="1" x14ac:dyDescent="0.2">
      <c r="A630" s="138">
        <v>628</v>
      </c>
      <c r="B630" s="142" t="s">
        <v>802</v>
      </c>
      <c r="C630" s="143">
        <v>5.5E-2</v>
      </c>
      <c r="D630" s="128" t="s">
        <v>1488</v>
      </c>
      <c r="E630" s="129" t="s">
        <v>267</v>
      </c>
    </row>
    <row r="631" spans="1:10" ht="12" customHeight="1" x14ac:dyDescent="0.2">
      <c r="A631" s="138">
        <v>629</v>
      </c>
      <c r="B631" s="130" t="s">
        <v>801</v>
      </c>
      <c r="C631" s="138" t="s">
        <v>1394</v>
      </c>
      <c r="D631" s="128" t="s">
        <v>701</v>
      </c>
      <c r="E631" s="152" t="s">
        <v>1457</v>
      </c>
    </row>
    <row r="632" spans="1:10" ht="12" customHeight="1" x14ac:dyDescent="0.2">
      <c r="A632" s="138">
        <v>630</v>
      </c>
      <c r="B632" s="142" t="s">
        <v>800</v>
      </c>
      <c r="C632" s="149">
        <v>100</v>
      </c>
      <c r="E632" s="129" t="s">
        <v>267</v>
      </c>
    </row>
    <row r="633" spans="1:10" ht="12" customHeight="1" x14ac:dyDescent="0.2">
      <c r="A633" s="138">
        <v>631</v>
      </c>
      <c r="B633" s="142" t="s">
        <v>126</v>
      </c>
      <c r="C633" s="138" t="s">
        <v>1392</v>
      </c>
      <c r="D633" s="128" t="s">
        <v>701</v>
      </c>
      <c r="E633" s="125" t="s">
        <v>278</v>
      </c>
      <c r="H633" s="123"/>
      <c r="I633" s="124"/>
    </row>
    <row r="634" spans="1:10" ht="12" customHeight="1" x14ac:dyDescent="0.2">
      <c r="A634" s="138">
        <v>632</v>
      </c>
      <c r="B634" s="142" t="s">
        <v>59</v>
      </c>
      <c r="C634" s="145">
        <v>4.24</v>
      </c>
      <c r="E634" s="125" t="s">
        <v>354</v>
      </c>
    </row>
    <row r="635" spans="1:10" ht="12" customHeight="1" x14ac:dyDescent="0.2">
      <c r="A635" s="138">
        <v>633</v>
      </c>
      <c r="B635" s="142" t="s">
        <v>799</v>
      </c>
      <c r="C635" s="147">
        <v>2.9</v>
      </c>
      <c r="D635" s="128" t="s">
        <v>1489</v>
      </c>
      <c r="E635" s="125" t="s">
        <v>798</v>
      </c>
    </row>
    <row r="636" spans="1:10" ht="12" customHeight="1" x14ac:dyDescent="0.2">
      <c r="A636" s="138">
        <v>634</v>
      </c>
      <c r="B636" s="126" t="s">
        <v>797</v>
      </c>
      <c r="C636" s="143">
        <v>3.488</v>
      </c>
      <c r="D636" s="128" t="s">
        <v>1389</v>
      </c>
      <c r="E636" s="129" t="s">
        <v>267</v>
      </c>
    </row>
    <row r="637" spans="1:10" ht="12" customHeight="1" x14ac:dyDescent="0.2">
      <c r="A637" s="138">
        <v>635</v>
      </c>
      <c r="B637" s="126" t="s">
        <v>615</v>
      </c>
      <c r="C637" s="146">
        <v>2.5999999999999999E-3</v>
      </c>
      <c r="D637" s="128">
        <v>25</v>
      </c>
      <c r="E637" s="140" t="s">
        <v>464</v>
      </c>
      <c r="F637" s="139"/>
      <c r="G637" s="139"/>
      <c r="H637" s="141"/>
      <c r="I637" s="141"/>
      <c r="J637" s="139"/>
    </row>
    <row r="638" spans="1:10" ht="12" customHeight="1" x14ac:dyDescent="0.2">
      <c r="A638" s="138">
        <v>636</v>
      </c>
      <c r="B638" s="126" t="s">
        <v>796</v>
      </c>
      <c r="C638" s="138" t="s">
        <v>1396</v>
      </c>
      <c r="D638" s="128" t="s">
        <v>1386</v>
      </c>
      <c r="E638" s="152" t="s">
        <v>1458</v>
      </c>
    </row>
    <row r="639" spans="1:10" ht="12" customHeight="1" x14ac:dyDescent="0.2">
      <c r="A639" s="138">
        <v>637</v>
      </c>
      <c r="B639" s="126" t="s">
        <v>795</v>
      </c>
      <c r="C639" s="138" t="s">
        <v>1392</v>
      </c>
      <c r="D639" s="128" t="s">
        <v>1377</v>
      </c>
      <c r="E639" s="152" t="s">
        <v>1459</v>
      </c>
    </row>
    <row r="640" spans="1:10" ht="12" customHeight="1" x14ac:dyDescent="0.2">
      <c r="A640" s="138">
        <v>638</v>
      </c>
      <c r="B640" s="142" t="s">
        <v>794</v>
      </c>
      <c r="C640" s="138" t="s">
        <v>1392</v>
      </c>
      <c r="D640" s="128" t="s">
        <v>701</v>
      </c>
      <c r="E640" s="125" t="s">
        <v>278</v>
      </c>
      <c r="H640" s="122"/>
      <c r="I640" s="122"/>
    </row>
    <row r="641" spans="1:6" ht="12" customHeight="1" x14ac:dyDescent="0.2">
      <c r="A641" s="138">
        <v>639</v>
      </c>
      <c r="B641" s="142" t="s">
        <v>793</v>
      </c>
      <c r="C641" s="149">
        <v>280</v>
      </c>
      <c r="D641" s="128" t="s">
        <v>652</v>
      </c>
      <c r="E641" s="129" t="s">
        <v>339</v>
      </c>
    </row>
    <row r="642" spans="1:6" ht="12" customHeight="1" x14ac:dyDescent="0.2">
      <c r="A642" s="138">
        <v>640</v>
      </c>
      <c r="B642" s="126" t="s">
        <v>792</v>
      </c>
      <c r="C642" s="138" t="s">
        <v>1398</v>
      </c>
      <c r="D642" s="128" t="s">
        <v>701</v>
      </c>
      <c r="E642" s="125" t="s">
        <v>278</v>
      </c>
    </row>
    <row r="643" spans="1:6" ht="12" customHeight="1" x14ac:dyDescent="0.2">
      <c r="A643" s="138">
        <v>641</v>
      </c>
      <c r="B643" s="142" t="s">
        <v>791</v>
      </c>
      <c r="C643" s="146">
        <v>2.1299999999999999E-2</v>
      </c>
      <c r="D643" s="128">
        <v>25</v>
      </c>
      <c r="E643" s="129" t="s">
        <v>267</v>
      </c>
    </row>
    <row r="644" spans="1:6" ht="12" customHeight="1" x14ac:dyDescent="0.2">
      <c r="A644" s="138">
        <v>642</v>
      </c>
      <c r="B644" s="142" t="s">
        <v>49</v>
      </c>
      <c r="C644" s="149">
        <v>85</v>
      </c>
      <c r="D644" s="128">
        <v>24.8</v>
      </c>
      <c r="E644" s="129" t="s">
        <v>267</v>
      </c>
    </row>
    <row r="645" spans="1:6" ht="12" customHeight="1" x14ac:dyDescent="0.2">
      <c r="A645" s="138">
        <v>643</v>
      </c>
      <c r="B645" s="142" t="s">
        <v>790</v>
      </c>
      <c r="C645" s="138" t="s">
        <v>1392</v>
      </c>
      <c r="D645" s="128" t="s">
        <v>1376</v>
      </c>
      <c r="E645" s="125" t="s">
        <v>278</v>
      </c>
    </row>
    <row r="646" spans="1:6" ht="12" customHeight="1" x14ac:dyDescent="0.2">
      <c r="A646" s="138">
        <v>644</v>
      </c>
      <c r="B646" s="142" t="s">
        <v>789</v>
      </c>
      <c r="C646" s="143">
        <v>5.0659999999999998</v>
      </c>
      <c r="D646" s="128">
        <v>25</v>
      </c>
      <c r="E646" s="129" t="s">
        <v>267</v>
      </c>
    </row>
    <row r="647" spans="1:6" ht="12" customHeight="1" x14ac:dyDescent="0.2">
      <c r="A647" s="138">
        <v>645</v>
      </c>
      <c r="B647" s="142" t="s">
        <v>788</v>
      </c>
      <c r="C647" s="145">
        <v>0.49</v>
      </c>
      <c r="D647" s="128">
        <v>38</v>
      </c>
      <c r="E647" s="129" t="s">
        <v>267</v>
      </c>
    </row>
    <row r="648" spans="1:6" ht="12" customHeight="1" x14ac:dyDescent="0.2">
      <c r="A648" s="138">
        <v>646</v>
      </c>
      <c r="B648" s="126" t="s">
        <v>787</v>
      </c>
      <c r="C648" s="143">
        <v>7.5999999999999998E-2</v>
      </c>
      <c r="D648" s="128">
        <v>25</v>
      </c>
      <c r="E648" s="129" t="s">
        <v>267</v>
      </c>
    </row>
    <row r="649" spans="1:6" ht="12" customHeight="1" x14ac:dyDescent="0.2">
      <c r="A649" s="138">
        <v>647</v>
      </c>
      <c r="B649" s="142" t="s">
        <v>786</v>
      </c>
      <c r="C649" s="138" t="s">
        <v>1392</v>
      </c>
      <c r="D649" s="128" t="s">
        <v>1375</v>
      </c>
      <c r="E649" s="125" t="s">
        <v>278</v>
      </c>
    </row>
    <row r="650" spans="1:6" ht="12" customHeight="1" x14ac:dyDescent="0.2">
      <c r="A650" s="138">
        <v>648</v>
      </c>
      <c r="B650" s="142" t="s">
        <v>785</v>
      </c>
      <c r="C650" s="146">
        <v>7.2099999999999997E-2</v>
      </c>
      <c r="D650" s="128">
        <v>25</v>
      </c>
      <c r="E650" s="129" t="s">
        <v>267</v>
      </c>
    </row>
    <row r="651" spans="1:6" ht="12" customHeight="1" x14ac:dyDescent="0.2">
      <c r="A651" s="138">
        <v>649</v>
      </c>
      <c r="B651" s="139" t="s">
        <v>666</v>
      </c>
      <c r="C651" s="146">
        <v>0.21179999999999999</v>
      </c>
      <c r="D651" s="128">
        <v>25</v>
      </c>
      <c r="E651" s="140" t="s">
        <v>267</v>
      </c>
      <c r="F651" s="139"/>
    </row>
    <row r="652" spans="1:6" ht="12" customHeight="1" x14ac:dyDescent="0.2">
      <c r="A652" s="138">
        <v>650</v>
      </c>
      <c r="B652" s="142" t="s">
        <v>784</v>
      </c>
      <c r="C652" s="146">
        <v>0.44529999999999997</v>
      </c>
      <c r="D652" s="128">
        <v>25</v>
      </c>
      <c r="E652" s="129" t="s">
        <v>267</v>
      </c>
    </row>
    <row r="653" spans="1:6" ht="12" customHeight="1" x14ac:dyDescent="0.2">
      <c r="A653" s="138">
        <v>651</v>
      </c>
      <c r="B653" s="142" t="s">
        <v>783</v>
      </c>
      <c r="C653" s="143">
        <v>0.52900000000000003</v>
      </c>
      <c r="D653" s="128">
        <v>20</v>
      </c>
      <c r="E653" s="129" t="s">
        <v>267</v>
      </c>
    </row>
    <row r="654" spans="1:6" ht="12" customHeight="1" x14ac:dyDescent="0.2">
      <c r="A654" s="138">
        <v>652</v>
      </c>
      <c r="B654" s="142" t="s">
        <v>782</v>
      </c>
      <c r="C654" s="146">
        <v>0.43830000000000002</v>
      </c>
      <c r="D654" s="128">
        <v>25</v>
      </c>
      <c r="E654" s="129" t="s">
        <v>267</v>
      </c>
    </row>
    <row r="655" spans="1:6" ht="12" customHeight="1" x14ac:dyDescent="0.2">
      <c r="A655" s="138">
        <v>653</v>
      </c>
      <c r="B655" s="142" t="s">
        <v>781</v>
      </c>
      <c r="C655" s="143">
        <v>0.26500000000000001</v>
      </c>
      <c r="D655" s="128">
        <v>25</v>
      </c>
      <c r="E655" s="129" t="s">
        <v>267</v>
      </c>
    </row>
    <row r="656" spans="1:6" ht="12" customHeight="1" x14ac:dyDescent="0.2">
      <c r="A656" s="138">
        <v>654</v>
      </c>
      <c r="B656" s="142" t="s">
        <v>780</v>
      </c>
      <c r="C656" s="145">
        <v>0.01</v>
      </c>
      <c r="E656" s="129" t="s">
        <v>267</v>
      </c>
    </row>
    <row r="657" spans="1:12" ht="12" customHeight="1" x14ac:dyDescent="0.2">
      <c r="A657" s="138">
        <v>655</v>
      </c>
      <c r="B657" s="142" t="s">
        <v>779</v>
      </c>
      <c r="C657" s="143">
        <v>2.601</v>
      </c>
      <c r="D657" s="128">
        <v>22</v>
      </c>
      <c r="E657" s="129" t="s">
        <v>267</v>
      </c>
    </row>
    <row r="658" spans="1:12" ht="12" customHeight="1" x14ac:dyDescent="0.2">
      <c r="A658" s="138">
        <v>656</v>
      </c>
      <c r="B658" s="142" t="s">
        <v>778</v>
      </c>
      <c r="C658" s="143">
        <v>1.3819999999999999</v>
      </c>
      <c r="D658" s="128">
        <v>25</v>
      </c>
      <c r="E658" s="129" t="s">
        <v>267</v>
      </c>
    </row>
    <row r="659" spans="1:12" ht="12" customHeight="1" x14ac:dyDescent="0.2">
      <c r="A659" s="138">
        <v>657</v>
      </c>
      <c r="B659" s="142" t="s">
        <v>777</v>
      </c>
      <c r="C659" s="143">
        <v>0.29199999999999998</v>
      </c>
      <c r="D659" s="128">
        <v>37</v>
      </c>
      <c r="E659" s="129" t="s">
        <v>267</v>
      </c>
    </row>
    <row r="660" spans="1:12" ht="12" customHeight="1" x14ac:dyDescent="0.2">
      <c r="A660" s="138">
        <v>658</v>
      </c>
      <c r="B660" s="142" t="s">
        <v>776</v>
      </c>
      <c r="C660" s="143">
        <v>7.0000000000000001E-3</v>
      </c>
      <c r="D660" s="128">
        <v>37</v>
      </c>
      <c r="E660" s="129" t="s">
        <v>267</v>
      </c>
    </row>
    <row r="661" spans="1:12" ht="12" customHeight="1" x14ac:dyDescent="0.2">
      <c r="A661" s="138">
        <v>659</v>
      </c>
      <c r="B661" s="142" t="s">
        <v>775</v>
      </c>
      <c r="C661" s="138" t="s">
        <v>1393</v>
      </c>
      <c r="E661" s="125" t="s">
        <v>278</v>
      </c>
    </row>
    <row r="662" spans="1:12" ht="12" customHeight="1" x14ac:dyDescent="0.2">
      <c r="A662" s="138">
        <v>660</v>
      </c>
      <c r="B662" s="142" t="s">
        <v>774</v>
      </c>
      <c r="C662" s="149">
        <v>101</v>
      </c>
      <c r="D662" s="128" t="s">
        <v>1490</v>
      </c>
      <c r="E662" s="125" t="s">
        <v>773</v>
      </c>
    </row>
    <row r="663" spans="1:12" ht="12" customHeight="1" x14ac:dyDescent="0.2">
      <c r="A663" s="138">
        <v>661</v>
      </c>
      <c r="B663" s="126" t="s">
        <v>772</v>
      </c>
      <c r="C663" s="138" t="s">
        <v>1394</v>
      </c>
      <c r="E663" s="125" t="s">
        <v>278</v>
      </c>
    </row>
    <row r="664" spans="1:12" ht="12" customHeight="1" x14ac:dyDescent="0.2">
      <c r="A664" s="138">
        <v>662</v>
      </c>
      <c r="B664" s="142" t="s">
        <v>134</v>
      </c>
      <c r="C664" s="145">
        <v>0.92</v>
      </c>
      <c r="D664" s="128" t="s">
        <v>701</v>
      </c>
      <c r="E664" s="125" t="s">
        <v>348</v>
      </c>
      <c r="K664" s="139"/>
      <c r="L664" s="139"/>
    </row>
    <row r="665" spans="1:12" ht="12" customHeight="1" x14ac:dyDescent="0.2">
      <c r="A665" s="138">
        <v>663</v>
      </c>
      <c r="B665" s="126" t="s">
        <v>771</v>
      </c>
      <c r="C665" s="144">
        <v>1.2199999999999999E-3</v>
      </c>
      <c r="D665" s="128">
        <v>25</v>
      </c>
      <c r="E665" s="129" t="s">
        <v>267</v>
      </c>
    </row>
    <row r="666" spans="1:12" ht="12" customHeight="1" x14ac:dyDescent="0.2">
      <c r="A666" s="138">
        <v>664</v>
      </c>
      <c r="B666" s="126" t="s">
        <v>770</v>
      </c>
      <c r="C666" s="145">
        <v>0.02</v>
      </c>
      <c r="E666" s="125" t="s">
        <v>769</v>
      </c>
    </row>
    <row r="667" spans="1:12" ht="12" customHeight="1" x14ac:dyDescent="0.2">
      <c r="A667" s="138">
        <v>665</v>
      </c>
      <c r="B667" s="142" t="s">
        <v>768</v>
      </c>
      <c r="C667" s="147">
        <v>0.1</v>
      </c>
      <c r="E667" s="139" t="s">
        <v>767</v>
      </c>
    </row>
    <row r="668" spans="1:12" ht="12" customHeight="1" x14ac:dyDescent="0.2">
      <c r="A668" s="138">
        <v>666</v>
      </c>
      <c r="B668" s="142" t="s">
        <v>766</v>
      </c>
      <c r="C668" s="138" t="s">
        <v>1397</v>
      </c>
      <c r="D668" s="128" t="s">
        <v>701</v>
      </c>
      <c r="E668" s="125" t="s">
        <v>278</v>
      </c>
    </row>
    <row r="669" spans="1:12" ht="12" customHeight="1" x14ac:dyDescent="0.2">
      <c r="A669" s="138">
        <v>667</v>
      </c>
      <c r="B669" s="126" t="s">
        <v>765</v>
      </c>
      <c r="C669" s="146">
        <v>1.7600000000000001E-2</v>
      </c>
      <c r="E669" s="125" t="s">
        <v>764</v>
      </c>
    </row>
    <row r="670" spans="1:12" ht="12" customHeight="1" x14ac:dyDescent="0.2">
      <c r="A670" s="138">
        <v>668</v>
      </c>
      <c r="B670" s="142" t="s">
        <v>763</v>
      </c>
      <c r="C670" s="138" t="s">
        <v>1393</v>
      </c>
      <c r="E670" s="125" t="s">
        <v>278</v>
      </c>
    </row>
    <row r="671" spans="1:12" ht="12" customHeight="1" x14ac:dyDescent="0.2">
      <c r="A671" s="138">
        <v>669</v>
      </c>
      <c r="B671" s="142" t="s">
        <v>762</v>
      </c>
      <c r="C671" s="127">
        <v>9.2925183655683641E-2</v>
      </c>
      <c r="D671" s="128" t="s">
        <v>760</v>
      </c>
      <c r="E671" s="139" t="s">
        <v>761</v>
      </c>
    </row>
    <row r="672" spans="1:12" ht="12" customHeight="1" x14ac:dyDescent="0.2">
      <c r="A672" s="138">
        <v>670</v>
      </c>
      <c r="B672" s="142" t="s">
        <v>759</v>
      </c>
      <c r="C672" s="138" t="s">
        <v>1397</v>
      </c>
      <c r="E672" s="152" t="s">
        <v>1460</v>
      </c>
    </row>
    <row r="673" spans="1:12" ht="12" customHeight="1" x14ac:dyDescent="0.2">
      <c r="A673" s="138">
        <v>671</v>
      </c>
      <c r="B673" s="142" t="s">
        <v>758</v>
      </c>
      <c r="C673" s="146">
        <v>6.1899999999999997E-2</v>
      </c>
      <c r="D673" s="128">
        <v>32</v>
      </c>
      <c r="E673" s="129" t="s">
        <v>267</v>
      </c>
    </row>
    <row r="674" spans="1:12" ht="12" customHeight="1" x14ac:dyDescent="0.2">
      <c r="A674" s="138">
        <v>672</v>
      </c>
      <c r="B674" s="142" t="s">
        <v>757</v>
      </c>
      <c r="C674" s="146">
        <v>3.0599999999999999E-2</v>
      </c>
      <c r="D674" s="128">
        <v>22.5</v>
      </c>
      <c r="E674" s="129" t="s">
        <v>267</v>
      </c>
    </row>
    <row r="675" spans="1:12" ht="12" customHeight="1" x14ac:dyDescent="0.2">
      <c r="A675" s="138">
        <v>673</v>
      </c>
      <c r="B675" s="142" t="s">
        <v>756</v>
      </c>
      <c r="C675" s="144">
        <v>5.3200000000000001E-3</v>
      </c>
      <c r="D675" s="128" t="s">
        <v>754</v>
      </c>
      <c r="E675" s="125" t="s">
        <v>755</v>
      </c>
    </row>
    <row r="676" spans="1:12" ht="12" customHeight="1" x14ac:dyDescent="0.2">
      <c r="A676" s="138">
        <v>674</v>
      </c>
      <c r="B676" s="142" t="s">
        <v>156</v>
      </c>
      <c r="C676" s="149">
        <v>90</v>
      </c>
      <c r="E676" s="125" t="s">
        <v>346</v>
      </c>
      <c r="K676" s="139"/>
      <c r="L676" s="139"/>
    </row>
    <row r="677" spans="1:12" ht="12" customHeight="1" x14ac:dyDescent="0.2">
      <c r="A677" s="138">
        <v>675</v>
      </c>
      <c r="B677" s="142" t="s">
        <v>753</v>
      </c>
      <c r="C677" s="127">
        <v>9.6999999999999995E-8</v>
      </c>
      <c r="D677" s="128">
        <v>25</v>
      </c>
      <c r="E677" s="129" t="s">
        <v>267</v>
      </c>
    </row>
    <row r="678" spans="1:12" ht="12" customHeight="1" x14ac:dyDescent="0.2">
      <c r="A678" s="138">
        <v>676</v>
      </c>
      <c r="B678" s="142" t="s">
        <v>752</v>
      </c>
      <c r="C678" s="146">
        <v>2.7900000000000001E-2</v>
      </c>
      <c r="D678" s="128">
        <v>25</v>
      </c>
      <c r="E678" s="129" t="s">
        <v>267</v>
      </c>
    </row>
    <row r="679" spans="1:12" ht="12" customHeight="1" x14ac:dyDescent="0.2">
      <c r="A679" s="138">
        <v>677</v>
      </c>
      <c r="B679" s="142" t="s">
        <v>617</v>
      </c>
      <c r="C679" s="138" t="s">
        <v>1394</v>
      </c>
      <c r="E679" s="152" t="s">
        <v>1461</v>
      </c>
      <c r="F679" s="139"/>
      <c r="G679" s="139"/>
      <c r="H679" s="141"/>
      <c r="I679" s="141"/>
      <c r="J679" s="139"/>
    </row>
    <row r="680" spans="1:12" ht="12" customHeight="1" x14ac:dyDescent="0.2">
      <c r="A680" s="138">
        <v>678</v>
      </c>
      <c r="B680" s="142" t="s">
        <v>751</v>
      </c>
      <c r="C680" s="145">
        <v>0.44</v>
      </c>
      <c r="D680" s="128">
        <v>25</v>
      </c>
      <c r="E680" s="129" t="s">
        <v>267</v>
      </c>
    </row>
    <row r="681" spans="1:12" ht="12" customHeight="1" x14ac:dyDescent="0.2">
      <c r="A681" s="138">
        <v>679</v>
      </c>
      <c r="B681" s="142" t="s">
        <v>84</v>
      </c>
      <c r="C681" s="145">
        <v>7.55</v>
      </c>
      <c r="D681" s="128">
        <v>25</v>
      </c>
      <c r="E681" s="129" t="s">
        <v>267</v>
      </c>
    </row>
    <row r="682" spans="1:12" ht="12" customHeight="1" x14ac:dyDescent="0.2">
      <c r="A682" s="138">
        <v>680</v>
      </c>
      <c r="B682" s="142" t="s">
        <v>750</v>
      </c>
      <c r="C682" s="145">
        <v>0.05</v>
      </c>
      <c r="D682" s="128" t="s">
        <v>652</v>
      </c>
      <c r="E682" s="129" t="s">
        <v>267</v>
      </c>
    </row>
    <row r="683" spans="1:12" ht="12" customHeight="1" x14ac:dyDescent="0.2">
      <c r="A683" s="138">
        <v>681</v>
      </c>
      <c r="B683" s="142" t="s">
        <v>749</v>
      </c>
      <c r="C683" s="158">
        <v>1.1130000000000001E-3</v>
      </c>
      <c r="D683" s="128">
        <v>22.5</v>
      </c>
      <c r="E683" s="129" t="s">
        <v>267</v>
      </c>
    </row>
    <row r="684" spans="1:12" ht="12" customHeight="1" x14ac:dyDescent="0.2">
      <c r="A684" s="138">
        <v>682</v>
      </c>
      <c r="B684" s="142" t="s">
        <v>123</v>
      </c>
      <c r="C684" s="138" t="s">
        <v>1394</v>
      </c>
      <c r="D684" s="128" t="s">
        <v>701</v>
      </c>
      <c r="E684" s="125" t="s">
        <v>278</v>
      </c>
    </row>
    <row r="685" spans="1:12" ht="12" customHeight="1" x14ac:dyDescent="0.2">
      <c r="A685" s="138">
        <v>683</v>
      </c>
      <c r="B685" s="142" t="s">
        <v>748</v>
      </c>
      <c r="C685" s="138" t="s">
        <v>1393</v>
      </c>
      <c r="E685" s="125" t="s">
        <v>278</v>
      </c>
    </row>
    <row r="686" spans="1:12" ht="12" customHeight="1" x14ac:dyDescent="0.2">
      <c r="A686" s="138">
        <v>684</v>
      </c>
      <c r="B686" s="142" t="s">
        <v>619</v>
      </c>
      <c r="C686" s="145">
        <v>0.01</v>
      </c>
      <c r="D686" s="128" t="s">
        <v>618</v>
      </c>
      <c r="E686" s="156" t="s">
        <v>1462</v>
      </c>
      <c r="F686" s="139"/>
      <c r="G686" s="139"/>
      <c r="H686" s="141"/>
      <c r="I686" s="141"/>
      <c r="J686" s="139"/>
    </row>
    <row r="687" spans="1:12" ht="12" customHeight="1" x14ac:dyDescent="0.2">
      <c r="A687" s="138">
        <v>685</v>
      </c>
      <c r="B687" s="142" t="s">
        <v>747</v>
      </c>
      <c r="C687" s="138" t="s">
        <v>1392</v>
      </c>
      <c r="D687" s="128" t="s">
        <v>1375</v>
      </c>
      <c r="E687" s="125" t="s">
        <v>278</v>
      </c>
    </row>
    <row r="688" spans="1:12" ht="12" customHeight="1" x14ac:dyDescent="0.2">
      <c r="A688" s="138">
        <v>686</v>
      </c>
      <c r="B688" s="142" t="s">
        <v>746</v>
      </c>
      <c r="C688" s="143">
        <v>1E-3</v>
      </c>
      <c r="D688" s="128" t="s">
        <v>745</v>
      </c>
      <c r="E688" s="140" t="s">
        <v>464</v>
      </c>
    </row>
    <row r="689" spans="1:9" ht="12" customHeight="1" x14ac:dyDescent="0.2">
      <c r="A689" s="138">
        <v>687</v>
      </c>
      <c r="B689" s="142" t="s">
        <v>744</v>
      </c>
      <c r="C689" s="138" t="s">
        <v>1392</v>
      </c>
      <c r="D689" s="128" t="s">
        <v>701</v>
      </c>
      <c r="E689" s="125" t="s">
        <v>278</v>
      </c>
      <c r="H689" s="122"/>
      <c r="I689" s="122"/>
    </row>
    <row r="690" spans="1:9" ht="12" customHeight="1" x14ac:dyDescent="0.2">
      <c r="A690" s="138">
        <v>688</v>
      </c>
      <c r="B690" s="142" t="s">
        <v>743</v>
      </c>
      <c r="C690" s="138" t="s">
        <v>1396</v>
      </c>
      <c r="D690" s="128" t="s">
        <v>1387</v>
      </c>
      <c r="E690" s="125" t="s">
        <v>278</v>
      </c>
    </row>
    <row r="691" spans="1:9" ht="12" customHeight="1" x14ac:dyDescent="0.2">
      <c r="A691" s="138">
        <v>689</v>
      </c>
      <c r="B691" s="142" t="s">
        <v>742</v>
      </c>
      <c r="C691" s="138" t="s">
        <v>1393</v>
      </c>
      <c r="E691" s="125" t="s">
        <v>278</v>
      </c>
    </row>
    <row r="692" spans="1:9" ht="12" customHeight="1" x14ac:dyDescent="0.2">
      <c r="A692" s="138">
        <v>690</v>
      </c>
      <c r="B692" s="126" t="s">
        <v>741</v>
      </c>
      <c r="C692" s="145">
        <v>18.25</v>
      </c>
      <c r="D692" s="128" t="s">
        <v>740</v>
      </c>
      <c r="E692" s="125" t="s">
        <v>690</v>
      </c>
    </row>
    <row r="693" spans="1:9" ht="12" customHeight="1" x14ac:dyDescent="0.2">
      <c r="A693" s="138">
        <v>691</v>
      </c>
      <c r="B693" s="142" t="s">
        <v>739</v>
      </c>
      <c r="C693" s="138" t="s">
        <v>1392</v>
      </c>
      <c r="E693" s="125" t="s">
        <v>278</v>
      </c>
    </row>
    <row r="694" spans="1:9" ht="12" customHeight="1" x14ac:dyDescent="0.2">
      <c r="A694" s="138">
        <v>692</v>
      </c>
      <c r="B694" s="142" t="s">
        <v>738</v>
      </c>
      <c r="C694" s="138" t="s">
        <v>1392</v>
      </c>
      <c r="D694" s="128" t="s">
        <v>701</v>
      </c>
      <c r="E694" s="125" t="s">
        <v>278</v>
      </c>
      <c r="H694" s="122"/>
      <c r="I694" s="122"/>
    </row>
    <row r="695" spans="1:9" ht="12" customHeight="1" x14ac:dyDescent="0.2">
      <c r="A695" s="138">
        <v>693</v>
      </c>
      <c r="B695" s="142" t="s">
        <v>737</v>
      </c>
      <c r="C695" s="138" t="s">
        <v>1395</v>
      </c>
      <c r="D695" s="128" t="s">
        <v>701</v>
      </c>
      <c r="E695" s="125" t="s">
        <v>278</v>
      </c>
    </row>
    <row r="696" spans="1:9" ht="12" customHeight="1" x14ac:dyDescent="0.2">
      <c r="A696" s="138">
        <v>694</v>
      </c>
      <c r="B696" s="142" t="s">
        <v>736</v>
      </c>
      <c r="C696" s="143">
        <v>0.125</v>
      </c>
      <c r="D696" s="128">
        <v>24</v>
      </c>
      <c r="E696" s="129" t="s">
        <v>267</v>
      </c>
    </row>
    <row r="697" spans="1:9" ht="12" customHeight="1" x14ac:dyDescent="0.2">
      <c r="A697" s="138">
        <v>695</v>
      </c>
      <c r="B697" s="142" t="s">
        <v>735</v>
      </c>
      <c r="C697" s="145">
        <v>0.02</v>
      </c>
      <c r="D697" s="128">
        <v>37</v>
      </c>
      <c r="E697" s="129" t="s">
        <v>267</v>
      </c>
    </row>
    <row r="698" spans="1:9" ht="12" customHeight="1" x14ac:dyDescent="0.2">
      <c r="A698" s="138">
        <v>696</v>
      </c>
      <c r="B698" s="142" t="s">
        <v>734</v>
      </c>
      <c r="C698" s="149">
        <v>12</v>
      </c>
      <c r="D698" s="128" t="s">
        <v>733</v>
      </c>
      <c r="E698" s="156" t="s">
        <v>1463</v>
      </c>
    </row>
    <row r="699" spans="1:9" ht="12" customHeight="1" x14ac:dyDescent="0.2">
      <c r="A699" s="138">
        <v>697</v>
      </c>
      <c r="B699" s="142" t="s">
        <v>732</v>
      </c>
      <c r="C699" s="143">
        <v>9.7050000000000001</v>
      </c>
      <c r="E699" s="129" t="s">
        <v>267</v>
      </c>
    </row>
    <row r="700" spans="1:9" ht="12" customHeight="1" x14ac:dyDescent="0.2">
      <c r="A700" s="138">
        <v>698</v>
      </c>
      <c r="B700" s="142" t="s">
        <v>731</v>
      </c>
      <c r="C700" s="143">
        <v>0.63</v>
      </c>
      <c r="D700" s="128" t="s">
        <v>730</v>
      </c>
      <c r="E700" s="156" t="s">
        <v>1464</v>
      </c>
    </row>
    <row r="701" spans="1:9" ht="12" customHeight="1" x14ac:dyDescent="0.2">
      <c r="A701" s="138">
        <v>699</v>
      </c>
      <c r="B701" s="142" t="s">
        <v>729</v>
      </c>
      <c r="C701" s="138" t="s">
        <v>1393</v>
      </c>
      <c r="E701" s="125" t="s">
        <v>278</v>
      </c>
    </row>
    <row r="702" spans="1:9" ht="12" customHeight="1" x14ac:dyDescent="0.2">
      <c r="A702" s="138">
        <v>700</v>
      </c>
      <c r="B702" s="142" t="s">
        <v>728</v>
      </c>
      <c r="C702" s="138" t="s">
        <v>1392</v>
      </c>
      <c r="D702" s="128" t="s">
        <v>701</v>
      </c>
      <c r="E702" s="125" t="s">
        <v>278</v>
      </c>
      <c r="H702" s="122"/>
      <c r="I702" s="122"/>
    </row>
    <row r="703" spans="1:9" ht="12" customHeight="1" x14ac:dyDescent="0.2">
      <c r="A703" s="138">
        <v>701</v>
      </c>
      <c r="B703" s="142" t="s">
        <v>727</v>
      </c>
      <c r="C703" s="138" t="s">
        <v>1393</v>
      </c>
      <c r="E703" s="125" t="s">
        <v>278</v>
      </c>
    </row>
    <row r="704" spans="1:9" ht="12" customHeight="1" x14ac:dyDescent="0.2">
      <c r="A704" s="138">
        <v>702</v>
      </c>
      <c r="B704" s="142" t="s">
        <v>726</v>
      </c>
      <c r="C704" s="149">
        <v>167</v>
      </c>
      <c r="E704" s="129" t="s">
        <v>263</v>
      </c>
    </row>
    <row r="705" spans="1:10" ht="12" customHeight="1" x14ac:dyDescent="0.2">
      <c r="A705" s="138">
        <v>703</v>
      </c>
      <c r="B705" s="142" t="s">
        <v>725</v>
      </c>
      <c r="C705" s="138" t="s">
        <v>1392</v>
      </c>
      <c r="E705" s="125" t="s">
        <v>278</v>
      </c>
    </row>
    <row r="706" spans="1:10" ht="12" customHeight="1" x14ac:dyDescent="0.2">
      <c r="A706" s="138">
        <v>704</v>
      </c>
      <c r="B706" s="142" t="s">
        <v>724</v>
      </c>
      <c r="C706" s="143">
        <v>0.127</v>
      </c>
      <c r="D706" s="128" t="s">
        <v>660</v>
      </c>
      <c r="E706" s="129" t="s">
        <v>459</v>
      </c>
    </row>
    <row r="707" spans="1:10" ht="12" customHeight="1" x14ac:dyDescent="0.2">
      <c r="A707" s="138">
        <v>705</v>
      </c>
      <c r="B707" s="142" t="s">
        <v>723</v>
      </c>
      <c r="C707" s="144">
        <v>7.9990000000000006E-2</v>
      </c>
      <c r="D707" s="128">
        <v>25</v>
      </c>
      <c r="E707" s="129" t="s">
        <v>267</v>
      </c>
    </row>
    <row r="708" spans="1:10" ht="12" customHeight="1" x14ac:dyDescent="0.2">
      <c r="A708" s="138">
        <v>706</v>
      </c>
      <c r="B708" s="142" t="s">
        <v>722</v>
      </c>
      <c r="C708" s="143">
        <v>4.1000000000000002E-2</v>
      </c>
      <c r="D708" s="128">
        <v>25</v>
      </c>
      <c r="E708" s="129" t="s">
        <v>267</v>
      </c>
    </row>
    <row r="709" spans="1:10" ht="12" customHeight="1" x14ac:dyDescent="0.2">
      <c r="A709" s="138">
        <v>707</v>
      </c>
      <c r="B709" s="142" t="s">
        <v>721</v>
      </c>
      <c r="C709" s="145">
        <v>0.03</v>
      </c>
      <c r="D709" s="128" t="s">
        <v>1484</v>
      </c>
      <c r="E709" s="129" t="s">
        <v>267</v>
      </c>
    </row>
    <row r="710" spans="1:10" ht="12" customHeight="1" x14ac:dyDescent="0.2">
      <c r="A710" s="138">
        <v>708</v>
      </c>
      <c r="B710" s="142" t="s">
        <v>720</v>
      </c>
      <c r="C710" s="144">
        <v>1.223E-2</v>
      </c>
      <c r="D710" s="128">
        <v>24</v>
      </c>
      <c r="E710" s="129" t="s">
        <v>267</v>
      </c>
    </row>
    <row r="711" spans="1:10" ht="12" customHeight="1" x14ac:dyDescent="0.2">
      <c r="A711" s="138">
        <v>709</v>
      </c>
      <c r="B711" s="142" t="s">
        <v>719</v>
      </c>
      <c r="C711" s="127">
        <v>6.7089999999999999E-4</v>
      </c>
      <c r="D711" s="128">
        <v>22.5</v>
      </c>
      <c r="E711" s="129" t="s">
        <v>267</v>
      </c>
    </row>
    <row r="712" spans="1:10" ht="12" customHeight="1" x14ac:dyDescent="0.2">
      <c r="A712" s="138">
        <v>710</v>
      </c>
      <c r="B712" s="142" t="s">
        <v>718</v>
      </c>
      <c r="C712" s="138" t="s">
        <v>1392</v>
      </c>
      <c r="D712" s="128" t="s">
        <v>733</v>
      </c>
      <c r="E712" s="125" t="s">
        <v>278</v>
      </c>
    </row>
    <row r="713" spans="1:10" ht="12" customHeight="1" x14ac:dyDescent="0.2">
      <c r="A713" s="138">
        <v>711</v>
      </c>
      <c r="B713" s="139" t="s">
        <v>668</v>
      </c>
      <c r="C713" s="138" t="s">
        <v>1392</v>
      </c>
      <c r="D713" s="128" t="s">
        <v>701</v>
      </c>
      <c r="E713" s="125" t="s">
        <v>278</v>
      </c>
      <c r="F713" s="139"/>
    </row>
    <row r="714" spans="1:10" ht="12" customHeight="1" x14ac:dyDescent="0.2">
      <c r="A714" s="138">
        <v>712</v>
      </c>
      <c r="B714" s="142" t="s">
        <v>717</v>
      </c>
      <c r="C714" s="143">
        <v>0.40300000000000002</v>
      </c>
      <c r="D714" s="128">
        <v>25</v>
      </c>
      <c r="E714" s="129" t="s">
        <v>267</v>
      </c>
    </row>
    <row r="715" spans="1:10" ht="12" customHeight="1" x14ac:dyDescent="0.2">
      <c r="A715" s="138">
        <v>713</v>
      </c>
      <c r="B715" s="142" t="s">
        <v>133</v>
      </c>
      <c r="C715" s="146">
        <v>4.7999999999999996E-3</v>
      </c>
      <c r="D715" s="128" t="s">
        <v>652</v>
      </c>
      <c r="E715" s="129" t="s">
        <v>339</v>
      </c>
    </row>
    <row r="716" spans="1:10" ht="12" customHeight="1" x14ac:dyDescent="0.2">
      <c r="A716" s="138">
        <v>714</v>
      </c>
      <c r="B716" s="142" t="s">
        <v>93</v>
      </c>
      <c r="C716" s="149">
        <v>500</v>
      </c>
      <c r="D716" s="128" t="s">
        <v>716</v>
      </c>
      <c r="E716" s="156" t="s">
        <v>1465</v>
      </c>
    </row>
    <row r="717" spans="1:10" ht="12" customHeight="1" x14ac:dyDescent="0.2">
      <c r="A717" s="138">
        <v>715</v>
      </c>
      <c r="B717" s="142" t="s">
        <v>715</v>
      </c>
      <c r="C717" s="146">
        <v>1.23E-2</v>
      </c>
      <c r="D717" s="128">
        <v>25</v>
      </c>
      <c r="E717" s="129" t="s">
        <v>263</v>
      </c>
    </row>
    <row r="718" spans="1:10" ht="12" customHeight="1" x14ac:dyDescent="0.2">
      <c r="A718" s="138">
        <v>716</v>
      </c>
      <c r="B718" s="142" t="s">
        <v>714</v>
      </c>
      <c r="C718" s="149">
        <v>50</v>
      </c>
      <c r="D718" s="128" t="s">
        <v>712</v>
      </c>
      <c r="E718" s="125" t="s">
        <v>713</v>
      </c>
    </row>
    <row r="719" spans="1:10" ht="12" customHeight="1" x14ac:dyDescent="0.2">
      <c r="A719" s="138">
        <v>717</v>
      </c>
      <c r="B719" s="157" t="s">
        <v>250</v>
      </c>
      <c r="C719" s="145">
        <v>0.74</v>
      </c>
      <c r="E719" s="125" t="s">
        <v>333</v>
      </c>
    </row>
    <row r="720" spans="1:10" ht="12" customHeight="1" x14ac:dyDescent="0.2">
      <c r="A720" s="138">
        <v>718</v>
      </c>
      <c r="B720" s="142" t="s">
        <v>624</v>
      </c>
      <c r="C720" s="158">
        <v>3.5330000000000001E-3</v>
      </c>
      <c r="D720" s="128" t="s">
        <v>623</v>
      </c>
      <c r="E720" s="140" t="s">
        <v>267</v>
      </c>
      <c r="F720" s="139"/>
      <c r="G720" s="139"/>
      <c r="H720" s="141"/>
      <c r="I720" s="141"/>
      <c r="J720" s="139"/>
    </row>
    <row r="721" spans="1:10" ht="12" customHeight="1" x14ac:dyDescent="0.2">
      <c r="A721" s="138">
        <v>719</v>
      </c>
      <c r="B721" s="150" t="s">
        <v>711</v>
      </c>
      <c r="C721" s="149">
        <v>174</v>
      </c>
      <c r="D721" s="128" t="s">
        <v>701</v>
      </c>
      <c r="E721" s="156" t="s">
        <v>1466</v>
      </c>
    </row>
    <row r="722" spans="1:10" ht="12" customHeight="1" x14ac:dyDescent="0.2">
      <c r="A722" s="138">
        <v>720</v>
      </c>
      <c r="B722" s="139" t="s">
        <v>662</v>
      </c>
      <c r="C722" s="145">
        <v>0.01</v>
      </c>
      <c r="D722" s="128">
        <v>25</v>
      </c>
      <c r="E722" s="10" t="s">
        <v>1551</v>
      </c>
      <c r="F722" s="139"/>
      <c r="G722" s="139"/>
      <c r="H722" s="141"/>
      <c r="I722" s="141"/>
      <c r="J722" s="139"/>
    </row>
    <row r="723" spans="1:10" ht="12" customHeight="1" x14ac:dyDescent="0.2">
      <c r="A723" s="138">
        <v>721</v>
      </c>
      <c r="B723" s="142" t="s">
        <v>710</v>
      </c>
      <c r="C723" s="145">
        <v>1.65</v>
      </c>
      <c r="E723" s="129" t="s">
        <v>267</v>
      </c>
    </row>
    <row r="724" spans="1:10" ht="12" customHeight="1" x14ac:dyDescent="0.2">
      <c r="A724" s="138">
        <v>722</v>
      </c>
      <c r="B724" s="142" t="s">
        <v>709</v>
      </c>
      <c r="C724" s="144">
        <v>8.4989999999999996E-2</v>
      </c>
      <c r="D724" s="128">
        <v>25</v>
      </c>
      <c r="E724" s="129" t="s">
        <v>267</v>
      </c>
    </row>
    <row r="725" spans="1:10" ht="12" customHeight="1" x14ac:dyDescent="0.2">
      <c r="A725" s="138">
        <v>723</v>
      </c>
      <c r="B725" s="142" t="s">
        <v>708</v>
      </c>
      <c r="C725" s="138" t="s">
        <v>1392</v>
      </c>
      <c r="D725" s="128" t="s">
        <v>701</v>
      </c>
      <c r="E725" s="125" t="s">
        <v>278</v>
      </c>
      <c r="H725" s="122"/>
      <c r="I725" s="122"/>
    </row>
    <row r="726" spans="1:10" ht="12" customHeight="1" x14ac:dyDescent="0.2">
      <c r="A726" s="138">
        <v>724</v>
      </c>
      <c r="B726" s="126" t="s">
        <v>52</v>
      </c>
      <c r="C726" s="145">
        <v>0.11</v>
      </c>
      <c r="E726" s="152" t="s">
        <v>1467</v>
      </c>
    </row>
    <row r="727" spans="1:10" ht="12" customHeight="1" x14ac:dyDescent="0.2">
      <c r="A727" s="138">
        <v>725</v>
      </c>
      <c r="B727" s="142" t="s">
        <v>707</v>
      </c>
      <c r="C727" s="138" t="s">
        <v>1395</v>
      </c>
      <c r="D727" s="128" t="s">
        <v>733</v>
      </c>
      <c r="E727" s="152" t="s">
        <v>1468</v>
      </c>
    </row>
    <row r="728" spans="1:10" ht="12" customHeight="1" x14ac:dyDescent="0.2">
      <c r="A728" s="138">
        <v>726</v>
      </c>
      <c r="B728" s="142" t="s">
        <v>706</v>
      </c>
      <c r="C728" s="149">
        <v>16</v>
      </c>
      <c r="D728" s="128" t="s">
        <v>705</v>
      </c>
      <c r="E728" s="156" t="s">
        <v>1469</v>
      </c>
    </row>
    <row r="729" spans="1:10" ht="12" customHeight="1" x14ac:dyDescent="0.2">
      <c r="A729" s="138">
        <v>727</v>
      </c>
      <c r="B729" s="142" t="s">
        <v>55</v>
      </c>
      <c r="C729" s="147" t="s">
        <v>327</v>
      </c>
      <c r="D729" s="128" t="s">
        <v>618</v>
      </c>
      <c r="E729" s="129" t="s">
        <v>267</v>
      </c>
    </row>
    <row r="730" spans="1:10" ht="12" customHeight="1" x14ac:dyDescent="0.2">
      <c r="A730" s="138">
        <v>728</v>
      </c>
      <c r="B730" s="142" t="s">
        <v>42</v>
      </c>
      <c r="C730" s="146">
        <v>0.72050000000000003</v>
      </c>
      <c r="E730" s="125" t="s">
        <v>326</v>
      </c>
    </row>
    <row r="731" spans="1:10" ht="12" customHeight="1" x14ac:dyDescent="0.2">
      <c r="A731" s="138">
        <v>729</v>
      </c>
      <c r="B731" s="142" t="s">
        <v>704</v>
      </c>
      <c r="C731" s="146">
        <v>0.51349999999999996</v>
      </c>
      <c r="E731" s="129" t="s">
        <v>267</v>
      </c>
    </row>
    <row r="732" spans="1:10" ht="12" customHeight="1" x14ac:dyDescent="0.2">
      <c r="A732" s="138">
        <v>730</v>
      </c>
      <c r="B732" s="142" t="s">
        <v>703</v>
      </c>
      <c r="C732" s="138" t="s">
        <v>1395</v>
      </c>
      <c r="E732" s="125" t="s">
        <v>278</v>
      </c>
    </row>
    <row r="733" spans="1:10" ht="12" customHeight="1" x14ac:dyDescent="0.2">
      <c r="A733" s="138">
        <v>731</v>
      </c>
      <c r="B733" s="161" t="s">
        <v>702</v>
      </c>
      <c r="C733" s="145">
        <v>0.32</v>
      </c>
      <c r="D733" s="128" t="s">
        <v>701</v>
      </c>
      <c r="E733" s="156" t="s">
        <v>1470</v>
      </c>
    </row>
    <row r="734" spans="1:10" ht="12" customHeight="1" x14ac:dyDescent="0.2">
      <c r="A734" s="138">
        <v>732</v>
      </c>
      <c r="B734" s="126" t="s">
        <v>169</v>
      </c>
      <c r="C734" s="127" t="s">
        <v>290</v>
      </c>
      <c r="D734" s="128" t="s">
        <v>659</v>
      </c>
      <c r="E734" s="125" t="s">
        <v>289</v>
      </c>
      <c r="F734" s="139"/>
      <c r="G734" s="139"/>
      <c r="H734" s="141"/>
      <c r="I734" s="141"/>
      <c r="J734" s="139"/>
    </row>
    <row r="735" spans="1:10" ht="12" customHeight="1" x14ac:dyDescent="0.2">
      <c r="A735" s="138">
        <v>733</v>
      </c>
      <c r="B735" s="126" t="s">
        <v>139</v>
      </c>
      <c r="C735" s="138" t="s">
        <v>1392</v>
      </c>
      <c r="D735" s="128" t="s">
        <v>1376</v>
      </c>
      <c r="E735" s="125" t="s">
        <v>278</v>
      </c>
    </row>
    <row r="736" spans="1:10" ht="12" customHeight="1" x14ac:dyDescent="0.2">
      <c r="A736" s="138">
        <v>734</v>
      </c>
      <c r="B736" s="126" t="s">
        <v>679</v>
      </c>
      <c r="C736" s="146">
        <v>9.4999999999999998E-3</v>
      </c>
      <c r="D736" s="128" t="s">
        <v>677</v>
      </c>
      <c r="E736" s="125" t="s">
        <v>678</v>
      </c>
      <c r="F736" s="139"/>
    </row>
    <row r="737" spans="1:10" ht="12" customHeight="1" x14ac:dyDescent="0.2">
      <c r="A737" s="138">
        <v>735</v>
      </c>
      <c r="B737" s="142" t="s">
        <v>700</v>
      </c>
      <c r="C737" s="143">
        <v>1.7000000000000001E-2</v>
      </c>
      <c r="E737" s="125" t="s">
        <v>699</v>
      </c>
    </row>
    <row r="738" spans="1:10" ht="12" customHeight="1" x14ac:dyDescent="0.2">
      <c r="A738" s="138">
        <v>736</v>
      </c>
      <c r="B738" s="126" t="s">
        <v>698</v>
      </c>
      <c r="C738" s="163">
        <v>2.0899999999999998E-2</v>
      </c>
      <c r="D738" s="128">
        <v>33</v>
      </c>
      <c r="E738" s="129" t="s">
        <v>267</v>
      </c>
    </row>
    <row r="739" spans="1:10" ht="12" customHeight="1" x14ac:dyDescent="0.2">
      <c r="A739" s="138">
        <v>737</v>
      </c>
      <c r="B739" s="139" t="s">
        <v>66</v>
      </c>
      <c r="C739" s="138" t="s">
        <v>1398</v>
      </c>
      <c r="E739" s="152" t="s">
        <v>1471</v>
      </c>
      <c r="F739" s="139"/>
      <c r="G739" s="139"/>
      <c r="H739" s="141"/>
      <c r="I739" s="141"/>
      <c r="J739" s="139"/>
    </row>
    <row r="740" spans="1:10" ht="12" customHeight="1" x14ac:dyDescent="0.2">
      <c r="A740" s="138">
        <v>738</v>
      </c>
      <c r="B740" s="142" t="s">
        <v>697</v>
      </c>
      <c r="C740" s="143">
        <v>1.7000000000000001E-2</v>
      </c>
      <c r="D740" s="128">
        <v>20</v>
      </c>
      <c r="E740" s="129" t="s">
        <v>263</v>
      </c>
    </row>
    <row r="741" spans="1:10" ht="12" customHeight="1" x14ac:dyDescent="0.2">
      <c r="A741" s="138">
        <v>739</v>
      </c>
      <c r="B741" s="142" t="s">
        <v>696</v>
      </c>
      <c r="C741" s="143">
        <v>5.8000000000000003E-2</v>
      </c>
      <c r="D741" s="128">
        <v>25</v>
      </c>
      <c r="E741" s="129" t="s">
        <v>267</v>
      </c>
    </row>
    <row r="742" spans="1:10" ht="12" customHeight="1" x14ac:dyDescent="0.2">
      <c r="A742" s="138">
        <v>740</v>
      </c>
      <c r="B742" s="142" t="s">
        <v>695</v>
      </c>
      <c r="C742" s="145">
        <v>70.98</v>
      </c>
      <c r="E742" s="129" t="s">
        <v>267</v>
      </c>
    </row>
    <row r="743" spans="1:10" ht="12" customHeight="1" x14ac:dyDescent="0.2">
      <c r="A743" s="138">
        <v>741</v>
      </c>
      <c r="B743" s="142" t="s">
        <v>146</v>
      </c>
      <c r="C743" s="138" t="s">
        <v>1393</v>
      </c>
      <c r="E743" s="152" t="s">
        <v>1472</v>
      </c>
    </row>
    <row r="744" spans="1:10" ht="12" customHeight="1" x14ac:dyDescent="0.2">
      <c r="A744" s="138">
        <v>742</v>
      </c>
      <c r="B744" s="142" t="s">
        <v>694</v>
      </c>
      <c r="C744" s="149">
        <v>18</v>
      </c>
      <c r="E744" s="156" t="s">
        <v>1473</v>
      </c>
    </row>
    <row r="745" spans="1:10" ht="12" customHeight="1" x14ac:dyDescent="0.2">
      <c r="A745" s="138">
        <v>743</v>
      </c>
      <c r="B745" s="142" t="s">
        <v>693</v>
      </c>
      <c r="C745" s="147">
        <v>20.100000000000001</v>
      </c>
      <c r="D745" s="128">
        <v>25</v>
      </c>
      <c r="E745" s="129" t="s">
        <v>263</v>
      </c>
    </row>
    <row r="746" spans="1:10" ht="12" customHeight="1" x14ac:dyDescent="0.2">
      <c r="A746" s="138">
        <v>744</v>
      </c>
      <c r="B746" s="142" t="s">
        <v>692</v>
      </c>
      <c r="C746" s="138" t="s">
        <v>1393</v>
      </c>
      <c r="E746" s="152" t="s">
        <v>1474</v>
      </c>
    </row>
    <row r="747" spans="1:10" ht="12" customHeight="1" x14ac:dyDescent="0.2">
      <c r="A747" s="138">
        <v>745</v>
      </c>
      <c r="B747" s="142" t="s">
        <v>691</v>
      </c>
      <c r="C747" s="127">
        <v>4.3358280000000001E-4</v>
      </c>
      <c r="D747" s="128" t="s">
        <v>689</v>
      </c>
      <c r="E747" s="129" t="s">
        <v>690</v>
      </c>
    </row>
    <row r="748" spans="1:10" ht="12" customHeight="1" x14ac:dyDescent="0.2">
      <c r="A748" s="138">
        <v>746</v>
      </c>
      <c r="B748" s="126" t="s">
        <v>688</v>
      </c>
      <c r="C748" s="138" t="s">
        <v>1396</v>
      </c>
      <c r="E748" s="152" t="s">
        <v>1475</v>
      </c>
    </row>
    <row r="749" spans="1:10" ht="12" customHeight="1" x14ac:dyDescent="0.2">
      <c r="A749" s="138">
        <v>747</v>
      </c>
      <c r="B749" s="142" t="s">
        <v>687</v>
      </c>
      <c r="C749" s="145" t="s">
        <v>686</v>
      </c>
      <c r="D749" s="128" t="s">
        <v>685</v>
      </c>
      <c r="E749" s="129" t="s">
        <v>267</v>
      </c>
    </row>
    <row r="750" spans="1:10" ht="12" customHeight="1" x14ac:dyDescent="0.2">
      <c r="A750" s="138">
        <v>748</v>
      </c>
      <c r="B750" s="142" t="s">
        <v>131</v>
      </c>
      <c r="C750" s="147">
        <v>0.8</v>
      </c>
      <c r="E750" s="156" t="s">
        <v>1476</v>
      </c>
    </row>
    <row r="751" spans="1:10" ht="12" customHeight="1" x14ac:dyDescent="0.2">
      <c r="A751" s="138">
        <v>749</v>
      </c>
      <c r="B751" s="142" t="s">
        <v>684</v>
      </c>
      <c r="C751" s="138" t="s">
        <v>1393</v>
      </c>
      <c r="E751" s="125" t="s">
        <v>278</v>
      </c>
    </row>
    <row r="752" spans="1:10" ht="12" customHeight="1" x14ac:dyDescent="0.2">
      <c r="A752" s="138">
        <v>750</v>
      </c>
      <c r="B752" s="142" t="s">
        <v>636</v>
      </c>
      <c r="C752" s="138" t="s">
        <v>1395</v>
      </c>
      <c r="D752" s="128" t="s">
        <v>1390</v>
      </c>
      <c r="E752" s="125" t="s">
        <v>278</v>
      </c>
      <c r="F752" s="139"/>
      <c r="G752" s="139"/>
      <c r="H752" s="141"/>
      <c r="I752" s="141"/>
      <c r="J752" s="139"/>
    </row>
  </sheetData>
  <sortState ref="A3:L752">
    <sortCondition ref="B3:B752"/>
  </sortState>
  <conditionalFormatting sqref="D62 E278:E399 E401:E502 E63:E276 E753:E1048576 E2:E61">
    <cfRule type="cellIs" dxfId="1" priority="1" operator="equal">
      <formula>259</formula>
    </cfRule>
  </conditionalFormatting>
  <hyperlinks>
    <hyperlink ref="E567" r:id="rId1"/>
    <hyperlink ref="E84" r:id="rId2"/>
    <hyperlink ref="E247" r:id="rId3"/>
    <hyperlink ref="E382" r:id="rId4"/>
    <hyperlink ref="E52" r:id="rId5"/>
    <hyperlink ref="E64" r:id="rId6"/>
    <hyperlink ref="E143" r:id="rId7"/>
    <hyperlink ref="E282" r:id="rId8"/>
    <hyperlink ref="E313" r:id="rId9"/>
    <hyperlink ref="E317" r:id="rId10"/>
    <hyperlink ref="E370" r:id="rId11"/>
    <hyperlink ref="E152" r:id="rId12"/>
    <hyperlink ref="E153" r:id="rId13"/>
    <hyperlink ref="E181" r:id="rId14"/>
    <hyperlink ref="E271" r:id="rId15"/>
    <hyperlink ref="E621" r:id="rId16"/>
    <hyperlink ref="E700" r:id="rId17"/>
    <hyperlink ref="E102" r:id="rId18"/>
    <hyperlink ref="E239" r:id="rId19"/>
    <hyperlink ref="E269" r:id="rId20"/>
    <hyperlink ref="E390" r:id="rId21"/>
    <hyperlink ref="E393" r:id="rId22"/>
    <hyperlink ref="E478" r:id="rId23"/>
    <hyperlink ref="E486" r:id="rId24"/>
    <hyperlink ref="E502" r:id="rId25"/>
    <hyperlink ref="E619" r:id="rId26"/>
    <hyperlink ref="E620" r:id="rId27"/>
    <hyperlink ref="E631" r:id="rId28"/>
    <hyperlink ref="E672" r:id="rId29"/>
    <hyperlink ref="E743" r:id="rId30"/>
    <hyperlink ref="E746" r:id="rId31"/>
    <hyperlink ref="E748" r:id="rId32"/>
    <hyperlink ref="E558" r:id="rId33"/>
    <hyperlink ref="E252" r:id="rId34"/>
    <hyperlink ref="E491" r:id="rId35"/>
    <hyperlink ref="E270" r:id="rId36"/>
    <hyperlink ref="E679" r:id="rId37"/>
    <hyperlink ref="E53" r:id="rId38"/>
    <hyperlink ref="E88" r:id="rId39"/>
    <hyperlink ref="E98" r:id="rId40"/>
    <hyperlink ref="E194" r:id="rId41"/>
    <hyperlink ref="E200" r:id="rId42"/>
    <hyperlink ref="E295" r:id="rId43"/>
    <hyperlink ref="E373" r:id="rId44"/>
    <hyperlink ref="E376" r:id="rId45"/>
    <hyperlink ref="E380" r:id="rId46"/>
    <hyperlink ref="E386" r:id="rId47"/>
    <hyperlink ref="E400" r:id="rId48"/>
    <hyperlink ref="E418" r:id="rId49"/>
    <hyperlink ref="E450" r:id="rId50"/>
    <hyperlink ref="E451" r:id="rId51"/>
    <hyperlink ref="E472" r:id="rId52"/>
    <hyperlink ref="E477" r:id="rId53"/>
    <hyperlink ref="E503" r:id="rId54"/>
    <hyperlink ref="E507" r:id="rId55"/>
    <hyperlink ref="E509" r:id="rId56"/>
    <hyperlink ref="E560" r:id="rId57"/>
    <hyperlink ref="E597" r:id="rId58"/>
    <hyperlink ref="E605" r:id="rId59"/>
    <hyperlink ref="E614" r:id="rId60"/>
    <hyperlink ref="E615" r:id="rId61"/>
    <hyperlink ref="E623" r:id="rId62"/>
    <hyperlink ref="E625" r:id="rId63"/>
    <hyperlink ref="E626" r:id="rId64"/>
    <hyperlink ref="E638" r:id="rId65"/>
    <hyperlink ref="E639" r:id="rId66"/>
    <hyperlink ref="E686" r:id="rId67"/>
    <hyperlink ref="E698" r:id="rId68"/>
    <hyperlink ref="E716" r:id="rId69"/>
    <hyperlink ref="E721" r:id="rId70"/>
    <hyperlink ref="E726" r:id="rId71"/>
    <hyperlink ref="E727" r:id="rId72"/>
    <hyperlink ref="E728" r:id="rId73"/>
    <hyperlink ref="E733" r:id="rId74"/>
    <hyperlink ref="E739" r:id="rId75"/>
    <hyperlink ref="E744" r:id="rId76"/>
    <hyperlink ref="E750" r:id="rId77"/>
  </hyperlinks>
  <pageMargins left="0.7" right="0.7" top="0.75" bottom="0.75" header="0.3" footer="0.3"/>
  <pageSetup paperSize="9" orientation="portrait" r:id="rId7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2"/>
  <sheetViews>
    <sheetView zoomScaleNormal="100" workbookViewId="0">
      <pane xSplit="2" ySplit="3" topLeftCell="P100" activePane="bottomRight" state="frozen"/>
      <selection pane="topRight" activeCell="C1" sqref="C1"/>
      <selection pane="bottomLeft" activeCell="A4" sqref="A4"/>
      <selection pane="bottomRight" activeCell="A109" sqref="A109:XFD109"/>
    </sheetView>
  </sheetViews>
  <sheetFormatPr defaultRowHeight="12.75" x14ac:dyDescent="0.2"/>
  <cols>
    <col min="1" max="1" width="5.140625" style="26" customWidth="1"/>
    <col min="2" max="3" width="20" style="23" customWidth="1"/>
    <col min="4" max="4" width="17.42578125" style="31" customWidth="1"/>
    <col min="5" max="5" width="9.140625" style="28" customWidth="1"/>
    <col min="6" max="12" width="9.140625" style="21" customWidth="1"/>
    <col min="13" max="13" width="14.85546875" style="30" customWidth="1"/>
    <col min="14" max="14" width="14.85546875" style="29" customWidth="1"/>
    <col min="15" max="15" width="14.42578125" style="21" customWidth="1"/>
    <col min="16" max="16" width="14.28515625" style="21" customWidth="1"/>
    <col min="17" max="17" width="14.42578125" style="26" customWidth="1"/>
    <col min="18" max="19" width="14.42578125" style="21" customWidth="1"/>
    <col min="20" max="20" width="14.42578125" style="26" customWidth="1"/>
    <col min="21" max="21" width="14.42578125" style="21" customWidth="1"/>
    <col min="22" max="22" width="9.140625" style="27" customWidth="1"/>
    <col min="23" max="24" width="9.140625" style="21" customWidth="1"/>
    <col min="25" max="25" width="8.7109375" style="21" customWidth="1"/>
    <col min="26" max="26" width="9.7109375" style="26" customWidth="1"/>
    <col min="27" max="27" width="9.140625" style="26" customWidth="1"/>
    <col min="28" max="28" width="9.140625" style="8" customWidth="1"/>
    <col min="29" max="29" width="9.140625" style="28" customWidth="1"/>
    <col min="30" max="30" width="9.140625" style="26" customWidth="1"/>
    <col min="31" max="31" width="12.42578125" style="27" customWidth="1"/>
    <col min="32" max="32" width="12.42578125" style="21" customWidth="1"/>
    <col min="33" max="33" width="9.140625" style="26" customWidth="1"/>
    <col min="34" max="16384" width="9.140625" style="26"/>
  </cols>
  <sheetData>
    <row r="1" spans="1:38" ht="10.5" customHeight="1" x14ac:dyDescent="0.2">
      <c r="A1" s="96" t="s">
        <v>591</v>
      </c>
      <c r="B1" s="95"/>
      <c r="C1" s="95"/>
      <c r="D1" s="94"/>
      <c r="E1" s="93"/>
      <c r="F1" s="92"/>
      <c r="G1" s="92"/>
      <c r="H1" s="92"/>
      <c r="I1" s="92"/>
      <c r="J1" s="92"/>
      <c r="K1" s="92"/>
      <c r="L1" s="92"/>
      <c r="M1" s="91"/>
    </row>
    <row r="2" spans="1:38" ht="15" customHeight="1" x14ac:dyDescent="0.2">
      <c r="A2" s="90"/>
      <c r="B2" s="90"/>
      <c r="C2" s="90"/>
      <c r="D2" s="8"/>
      <c r="E2" s="8"/>
      <c r="F2" s="89"/>
      <c r="G2" s="89"/>
      <c r="H2" s="89"/>
      <c r="I2" s="89"/>
      <c r="J2" s="89"/>
      <c r="K2" s="89"/>
      <c r="L2" s="89"/>
      <c r="T2" s="21"/>
      <c r="AG2" s="21"/>
      <c r="AH2" s="8"/>
      <c r="AI2" s="88"/>
    </row>
    <row r="3" spans="1:38" s="82" customFormat="1" ht="40.5" customHeight="1" thickBot="1" x14ac:dyDescent="0.25">
      <c r="A3" s="87" t="s">
        <v>590</v>
      </c>
      <c r="B3" s="18" t="s">
        <v>178</v>
      </c>
      <c r="C3" s="18"/>
      <c r="D3" s="84" t="s">
        <v>589</v>
      </c>
      <c r="E3" s="19" t="s">
        <v>588</v>
      </c>
      <c r="F3" s="84" t="s">
        <v>587</v>
      </c>
      <c r="G3" s="19" t="s">
        <v>586</v>
      </c>
      <c r="H3" s="19" t="s">
        <v>585</v>
      </c>
      <c r="I3" s="19"/>
      <c r="J3" s="19" t="s">
        <v>584</v>
      </c>
      <c r="K3" s="19" t="s">
        <v>583</v>
      </c>
      <c r="L3" s="19"/>
      <c r="M3" s="86" t="s">
        <v>582</v>
      </c>
      <c r="N3" s="85" t="s">
        <v>581</v>
      </c>
      <c r="O3" s="19" t="s">
        <v>580</v>
      </c>
      <c r="P3" s="19" t="s">
        <v>579</v>
      </c>
      <c r="Q3" s="19" t="s">
        <v>578</v>
      </c>
      <c r="R3" s="19" t="s">
        <v>577</v>
      </c>
      <c r="S3" s="19" t="s">
        <v>576</v>
      </c>
      <c r="T3" s="19" t="s">
        <v>575</v>
      </c>
      <c r="U3" s="19" t="s">
        <v>574</v>
      </c>
      <c r="V3" s="84" t="s">
        <v>573</v>
      </c>
      <c r="W3" s="19" t="s">
        <v>572</v>
      </c>
      <c r="X3" s="19" t="s">
        <v>571</v>
      </c>
      <c r="Y3" s="19" t="s">
        <v>570</v>
      </c>
      <c r="Z3" s="19" t="s">
        <v>569</v>
      </c>
      <c r="AA3" s="19" t="s">
        <v>568</v>
      </c>
      <c r="AB3" s="19" t="s">
        <v>567</v>
      </c>
      <c r="AC3" s="18" t="s">
        <v>566</v>
      </c>
      <c r="AD3" s="19" t="s">
        <v>565</v>
      </c>
      <c r="AE3" s="84" t="s">
        <v>564</v>
      </c>
      <c r="AF3" s="19" t="s">
        <v>563</v>
      </c>
      <c r="AI3" s="83"/>
      <c r="AL3" s="83"/>
    </row>
    <row r="4" spans="1:38" x14ac:dyDescent="0.2">
      <c r="A4" s="31">
        <v>6</v>
      </c>
      <c r="B4" s="20" t="s">
        <v>63</v>
      </c>
      <c r="C4" s="20" t="s">
        <v>186</v>
      </c>
      <c r="D4" s="80">
        <v>36.31</v>
      </c>
      <c r="E4" s="8" t="s">
        <v>343</v>
      </c>
      <c r="F4" s="21">
        <v>35</v>
      </c>
      <c r="G4" s="21" t="s">
        <v>557</v>
      </c>
      <c r="H4" s="21">
        <f t="shared" ref="H4:H35" si="0">AVERAGE(D4,F4)</f>
        <v>35.655000000000001</v>
      </c>
      <c r="I4" s="21">
        <f t="shared" ref="I4:I35" si="1">H4/1000000</f>
        <v>3.5655000000000003E-5</v>
      </c>
      <c r="J4" s="21">
        <f t="shared" ref="J4:J35" si="2">LOG10(I4)</f>
        <v>-4.4478795592161386</v>
      </c>
      <c r="K4" s="98" t="s">
        <v>592</v>
      </c>
      <c r="L4" s="21" t="str">
        <f t="shared" ref="L4:L35" si="3">IF(J4&lt;-5.15,"LOW","HIGH")</f>
        <v>HIGH</v>
      </c>
      <c r="M4" s="57">
        <v>14.475</v>
      </c>
      <c r="N4" s="29" t="s">
        <v>267</v>
      </c>
      <c r="Q4" s="21"/>
      <c r="R4" s="21">
        <v>3</v>
      </c>
      <c r="S4" s="21" t="s">
        <v>556</v>
      </c>
      <c r="T4" s="77">
        <v>1</v>
      </c>
      <c r="U4" s="21" t="s">
        <v>260</v>
      </c>
      <c r="V4" s="27">
        <v>1000</v>
      </c>
      <c r="W4" s="21" t="s">
        <v>259</v>
      </c>
      <c r="X4" s="21" t="s">
        <v>258</v>
      </c>
      <c r="Y4" s="21" t="s">
        <v>269</v>
      </c>
      <c r="Z4" s="26">
        <v>0.27633851468048359</v>
      </c>
      <c r="AA4" s="21" t="s">
        <v>256</v>
      </c>
      <c r="AB4" s="8" t="s">
        <v>555</v>
      </c>
      <c r="AC4" s="8" t="s">
        <v>191</v>
      </c>
      <c r="AD4" s="26" t="s">
        <v>554</v>
      </c>
      <c r="AE4" s="27">
        <v>170</v>
      </c>
      <c r="AF4" s="21" t="s">
        <v>263</v>
      </c>
      <c r="AG4" s="21"/>
    </row>
    <row r="5" spans="1:38" ht="12.75" customHeight="1" x14ac:dyDescent="0.25">
      <c r="A5" s="31">
        <v>794</v>
      </c>
      <c r="B5" s="23" t="s">
        <v>52</v>
      </c>
      <c r="C5" s="20" t="s">
        <v>186</v>
      </c>
      <c r="D5" s="32">
        <v>1.94</v>
      </c>
      <c r="E5" s="21" t="s">
        <v>328</v>
      </c>
      <c r="F5" s="27">
        <v>9.26</v>
      </c>
      <c r="G5" s="21" t="s">
        <v>328</v>
      </c>
      <c r="H5" s="21">
        <f t="shared" si="0"/>
        <v>5.6</v>
      </c>
      <c r="I5" s="21">
        <f t="shared" si="1"/>
        <v>5.5999999999999997E-6</v>
      </c>
      <c r="J5" s="21">
        <f t="shared" si="2"/>
        <v>-5.2518119729937993</v>
      </c>
      <c r="K5" s="97" t="s">
        <v>328</v>
      </c>
      <c r="L5" s="21" t="str">
        <f t="shared" si="3"/>
        <v>LOW</v>
      </c>
      <c r="M5" s="48">
        <v>0.11</v>
      </c>
      <c r="N5" s="47" t="s">
        <v>330</v>
      </c>
      <c r="Q5" s="46"/>
      <c r="T5" s="21">
        <v>1</v>
      </c>
      <c r="U5" s="21" t="s">
        <v>260</v>
      </c>
      <c r="V5" s="27">
        <v>20</v>
      </c>
      <c r="W5" s="21" t="s">
        <v>259</v>
      </c>
      <c r="X5" s="45" t="s">
        <v>276</v>
      </c>
      <c r="Y5" s="21" t="s">
        <v>292</v>
      </c>
      <c r="AA5" s="21" t="s">
        <v>329</v>
      </c>
      <c r="AB5" s="21" t="s">
        <v>328</v>
      </c>
      <c r="AC5" s="8" t="s">
        <v>191</v>
      </c>
      <c r="AG5" s="21"/>
    </row>
    <row r="6" spans="1:38" x14ac:dyDescent="0.2">
      <c r="A6" s="31">
        <v>690</v>
      </c>
      <c r="B6" s="20" t="s">
        <v>59</v>
      </c>
      <c r="C6" s="20" t="s">
        <v>186</v>
      </c>
      <c r="D6" s="20">
        <v>2.8</v>
      </c>
      <c r="E6" s="21" t="s">
        <v>355</v>
      </c>
      <c r="F6" s="20">
        <v>1.9</v>
      </c>
      <c r="G6" s="21" t="s">
        <v>274</v>
      </c>
      <c r="H6" s="21">
        <f t="shared" si="0"/>
        <v>2.3499999999999996</v>
      </c>
      <c r="I6" s="21">
        <f t="shared" si="1"/>
        <v>2.3499999999999995E-6</v>
      </c>
      <c r="J6" s="21">
        <f t="shared" si="2"/>
        <v>-5.6289321377282642</v>
      </c>
      <c r="K6" s="98" t="s">
        <v>593</v>
      </c>
      <c r="L6" s="21" t="str">
        <f t="shared" si="3"/>
        <v>LOW</v>
      </c>
      <c r="M6" s="49">
        <v>4.24</v>
      </c>
      <c r="N6" s="21" t="s">
        <v>354</v>
      </c>
      <c r="Q6" s="21"/>
      <c r="T6" s="21">
        <v>1</v>
      </c>
      <c r="U6" s="21" t="s">
        <v>260</v>
      </c>
      <c r="V6" s="32">
        <v>50</v>
      </c>
      <c r="W6" s="20" t="s">
        <v>259</v>
      </c>
      <c r="X6" s="20" t="s">
        <v>278</v>
      </c>
      <c r="Y6" s="20" t="s">
        <v>292</v>
      </c>
      <c r="Z6" s="20">
        <v>4.716981132075472E-2</v>
      </c>
      <c r="AA6" s="20"/>
      <c r="AB6" s="20"/>
      <c r="AC6" s="20"/>
      <c r="AD6" s="20"/>
      <c r="AE6" s="27">
        <v>244</v>
      </c>
      <c r="AF6" s="21" t="s">
        <v>263</v>
      </c>
    </row>
    <row r="7" spans="1:38" x14ac:dyDescent="0.2">
      <c r="A7" s="31">
        <v>838</v>
      </c>
      <c r="B7" s="23" t="s">
        <v>164</v>
      </c>
      <c r="C7" s="20" t="s">
        <v>186</v>
      </c>
      <c r="D7" s="27">
        <v>2.36</v>
      </c>
      <c r="E7" s="21" t="s">
        <v>300</v>
      </c>
      <c r="F7" s="32">
        <v>16.100000000000001</v>
      </c>
      <c r="G7" s="8" t="s">
        <v>274</v>
      </c>
      <c r="H7" s="21">
        <f t="shared" si="0"/>
        <v>9.23</v>
      </c>
      <c r="I7" s="21">
        <f t="shared" si="1"/>
        <v>9.2299999999999997E-6</v>
      </c>
      <c r="J7" s="21">
        <f t="shared" si="2"/>
        <v>-5.0347982989740876</v>
      </c>
      <c r="K7" s="98" t="s">
        <v>594</v>
      </c>
      <c r="L7" s="21" t="str">
        <f t="shared" si="3"/>
        <v>HIGH</v>
      </c>
      <c r="M7" s="33"/>
      <c r="N7" s="34"/>
      <c r="O7" s="8" t="s">
        <v>295</v>
      </c>
      <c r="P7" s="8">
        <v>33</v>
      </c>
      <c r="Q7" s="21" t="s">
        <v>278</v>
      </c>
      <c r="R7" s="8"/>
      <c r="S7" s="8"/>
      <c r="T7" s="8">
        <v>1</v>
      </c>
      <c r="U7" s="21" t="s">
        <v>260</v>
      </c>
      <c r="V7" s="27">
        <v>25</v>
      </c>
      <c r="W7" s="8" t="s">
        <v>259</v>
      </c>
      <c r="X7" s="8" t="s">
        <v>258</v>
      </c>
      <c r="Y7" s="8" t="s">
        <v>292</v>
      </c>
      <c r="Z7" s="28"/>
      <c r="AA7" s="8"/>
      <c r="AC7" s="8"/>
      <c r="AD7" s="28"/>
      <c r="AE7" s="27">
        <v>193</v>
      </c>
      <c r="AF7" s="8" t="s">
        <v>281</v>
      </c>
      <c r="AG7" s="8"/>
      <c r="AH7" s="28"/>
    </row>
    <row r="8" spans="1:38" s="28" customFormat="1" x14ac:dyDescent="0.2">
      <c r="A8" s="27">
        <v>188</v>
      </c>
      <c r="B8" s="20" t="s">
        <v>94</v>
      </c>
      <c r="C8" s="20" t="s">
        <v>186</v>
      </c>
      <c r="D8" s="20">
        <v>9.6</v>
      </c>
      <c r="E8" s="43" t="s">
        <v>501</v>
      </c>
      <c r="F8" s="20">
        <v>3.93</v>
      </c>
      <c r="G8" s="43" t="s">
        <v>501</v>
      </c>
      <c r="H8" s="21">
        <f t="shared" si="0"/>
        <v>6.7649999999999997</v>
      </c>
      <c r="I8" s="21">
        <f t="shared" si="1"/>
        <v>6.7649999999999996E-6</v>
      </c>
      <c r="J8" s="21">
        <f t="shared" si="2"/>
        <v>-5.1697321990663578</v>
      </c>
      <c r="K8" s="100" t="s">
        <v>501</v>
      </c>
      <c r="L8" s="21" t="str">
        <f t="shared" si="3"/>
        <v>LOW</v>
      </c>
      <c r="M8" s="66" t="s">
        <v>327</v>
      </c>
      <c r="N8" s="71" t="s">
        <v>503</v>
      </c>
      <c r="O8" s="21"/>
      <c r="P8" s="21"/>
      <c r="Q8" s="46"/>
      <c r="R8" s="21"/>
      <c r="S8" s="21"/>
      <c r="T8" s="21"/>
      <c r="U8" s="21" t="s">
        <v>277</v>
      </c>
      <c r="V8" s="32">
        <v>250</v>
      </c>
      <c r="W8" s="20" t="s">
        <v>259</v>
      </c>
      <c r="X8" s="43" t="s">
        <v>503</v>
      </c>
      <c r="Y8" s="20" t="s">
        <v>273</v>
      </c>
      <c r="Z8" s="20"/>
      <c r="AA8" s="20" t="s">
        <v>502</v>
      </c>
      <c r="AB8" s="43" t="s">
        <v>501</v>
      </c>
      <c r="AC8" s="20" t="s">
        <v>191</v>
      </c>
      <c r="AD8" s="20"/>
      <c r="AE8" s="21"/>
      <c r="AF8" s="21"/>
      <c r="AG8" s="26"/>
      <c r="AH8" s="26"/>
      <c r="AI8" s="26"/>
      <c r="AJ8" s="26"/>
      <c r="AK8" s="26"/>
      <c r="AL8" s="26"/>
    </row>
    <row r="9" spans="1:38" x14ac:dyDescent="0.2">
      <c r="A9" s="31">
        <v>49</v>
      </c>
      <c r="B9" s="23" t="s">
        <v>51</v>
      </c>
      <c r="C9" s="20" t="s">
        <v>186</v>
      </c>
      <c r="D9" s="76">
        <v>2.2000000000000002</v>
      </c>
      <c r="E9" s="21" t="s">
        <v>347</v>
      </c>
      <c r="F9" s="52">
        <v>7.4</v>
      </c>
      <c r="G9" s="21" t="s">
        <v>347</v>
      </c>
      <c r="H9" s="21">
        <f t="shared" si="0"/>
        <v>4.8000000000000007</v>
      </c>
      <c r="I9" s="21">
        <f t="shared" si="1"/>
        <v>4.8000000000000006E-6</v>
      </c>
      <c r="J9" s="21">
        <f t="shared" si="2"/>
        <v>-5.3187587626244124</v>
      </c>
      <c r="K9" s="97" t="s">
        <v>347</v>
      </c>
      <c r="L9" s="21" t="str">
        <f t="shared" si="3"/>
        <v>LOW</v>
      </c>
      <c r="M9" s="75">
        <v>4.46</v>
      </c>
      <c r="N9" s="34" t="s">
        <v>267</v>
      </c>
      <c r="Q9" s="21"/>
      <c r="R9" s="21">
        <v>1</v>
      </c>
      <c r="S9" s="21" t="s">
        <v>545</v>
      </c>
      <c r="T9" s="21">
        <v>1</v>
      </c>
      <c r="U9" s="21" t="s">
        <v>260</v>
      </c>
      <c r="V9" s="27">
        <v>900</v>
      </c>
      <c r="W9" s="21" t="s">
        <v>259</v>
      </c>
      <c r="X9" s="21" t="s">
        <v>258</v>
      </c>
      <c r="Y9" s="21" t="s">
        <v>269</v>
      </c>
      <c r="Z9" s="26">
        <v>0.80717488789237668</v>
      </c>
      <c r="AA9" s="21"/>
      <c r="AE9" s="27">
        <v>135</v>
      </c>
      <c r="AF9" s="21" t="s">
        <v>263</v>
      </c>
      <c r="AG9" s="21"/>
    </row>
    <row r="10" spans="1:38" x14ac:dyDescent="0.2">
      <c r="A10" s="31">
        <v>39</v>
      </c>
      <c r="B10" s="22" t="s">
        <v>79</v>
      </c>
      <c r="C10" s="20" t="s">
        <v>186</v>
      </c>
      <c r="D10" s="32">
        <v>0.43</v>
      </c>
      <c r="E10" s="8" t="s">
        <v>343</v>
      </c>
      <c r="F10" s="21">
        <v>0.24</v>
      </c>
      <c r="G10" s="21" t="s">
        <v>347</v>
      </c>
      <c r="H10" s="21">
        <f t="shared" si="0"/>
        <v>0.33499999999999996</v>
      </c>
      <c r="I10" s="21">
        <f t="shared" si="1"/>
        <v>3.3499999999999997E-7</v>
      </c>
      <c r="J10" s="21">
        <f t="shared" si="2"/>
        <v>-6.4749551929631544</v>
      </c>
      <c r="K10" s="98" t="s">
        <v>595</v>
      </c>
      <c r="L10" s="21" t="str">
        <f t="shared" si="3"/>
        <v>LOW</v>
      </c>
      <c r="M10" s="38">
        <v>4</v>
      </c>
      <c r="N10" s="29" t="s">
        <v>267</v>
      </c>
      <c r="Q10" s="21"/>
      <c r="T10" s="77">
        <v>3</v>
      </c>
      <c r="U10" s="21" t="s">
        <v>260</v>
      </c>
      <c r="V10" s="27">
        <v>1000</v>
      </c>
      <c r="W10" s="21" t="s">
        <v>259</v>
      </c>
      <c r="X10" s="21" t="s">
        <v>258</v>
      </c>
      <c r="Y10" s="21" t="s">
        <v>269</v>
      </c>
      <c r="Z10" s="79">
        <v>1</v>
      </c>
      <c r="AA10" s="21" t="s">
        <v>286</v>
      </c>
      <c r="AB10" s="8" t="s">
        <v>316</v>
      </c>
      <c r="AC10" s="8" t="s">
        <v>187</v>
      </c>
      <c r="AE10" s="27">
        <v>194</v>
      </c>
      <c r="AF10" s="21" t="s">
        <v>553</v>
      </c>
      <c r="AG10" s="21"/>
    </row>
    <row r="11" spans="1:38" ht="12.75" customHeight="1" x14ac:dyDescent="0.2">
      <c r="A11" s="31">
        <v>739</v>
      </c>
      <c r="B11" s="20" t="s">
        <v>156</v>
      </c>
      <c r="C11" s="20" t="s">
        <v>186</v>
      </c>
      <c r="D11" s="32">
        <v>2.38</v>
      </c>
      <c r="E11" s="8" t="s">
        <v>322</v>
      </c>
      <c r="F11" s="21">
        <v>1</v>
      </c>
      <c r="G11" s="21" t="s">
        <v>347</v>
      </c>
      <c r="H11" s="21">
        <f t="shared" si="0"/>
        <v>1.69</v>
      </c>
      <c r="I11" s="21">
        <f t="shared" si="1"/>
        <v>1.6899999999999999E-6</v>
      </c>
      <c r="J11" s="21">
        <f t="shared" si="2"/>
        <v>-5.7721132953863261</v>
      </c>
      <c r="K11" s="106" t="s">
        <v>596</v>
      </c>
      <c r="L11" s="21" t="str">
        <f t="shared" si="3"/>
        <v>LOW</v>
      </c>
      <c r="M11" s="38">
        <v>90</v>
      </c>
      <c r="N11" s="21" t="s">
        <v>346</v>
      </c>
      <c r="Q11" s="21"/>
      <c r="T11" s="21">
        <v>3</v>
      </c>
      <c r="U11" s="21" t="s">
        <v>260</v>
      </c>
      <c r="V11" s="27">
        <v>5</v>
      </c>
      <c r="W11" s="21" t="s">
        <v>259</v>
      </c>
      <c r="X11" s="21" t="s">
        <v>258</v>
      </c>
      <c r="Y11" s="21" t="s">
        <v>298</v>
      </c>
      <c r="Z11" s="26">
        <v>2.2222222222222223E-4</v>
      </c>
      <c r="AA11" s="21" t="s">
        <v>345</v>
      </c>
      <c r="AB11" s="51" t="s">
        <v>344</v>
      </c>
      <c r="AC11" s="51" t="s">
        <v>210</v>
      </c>
      <c r="AG11" s="21"/>
      <c r="AI11" s="21"/>
      <c r="AJ11" s="21"/>
      <c r="AK11" s="21"/>
      <c r="AL11" s="21"/>
    </row>
    <row r="12" spans="1:38" ht="12.75" customHeight="1" x14ac:dyDescent="0.2">
      <c r="A12" s="27">
        <v>319</v>
      </c>
      <c r="B12" s="20" t="s">
        <v>78</v>
      </c>
      <c r="C12" s="20" t="s">
        <v>186</v>
      </c>
      <c r="D12" s="27">
        <v>0.30299999999999999</v>
      </c>
      <c r="E12" s="21" t="s">
        <v>379</v>
      </c>
      <c r="F12" s="21">
        <v>0.8600000000000001</v>
      </c>
      <c r="G12" s="105" t="s">
        <v>480</v>
      </c>
      <c r="H12" s="21">
        <f t="shared" si="0"/>
        <v>0.58150000000000002</v>
      </c>
      <c r="I12" s="21">
        <f t="shared" si="1"/>
        <v>5.8150000000000007E-7</v>
      </c>
      <c r="J12" s="21">
        <f t="shared" si="2"/>
        <v>-6.2354502809355328</v>
      </c>
      <c r="K12" s="106" t="s">
        <v>597</v>
      </c>
      <c r="L12" s="21" t="str">
        <f t="shared" si="3"/>
        <v>LOW</v>
      </c>
      <c r="M12" s="35">
        <v>6.1999999999999998E-3</v>
      </c>
      <c r="N12" s="29" t="s">
        <v>267</v>
      </c>
      <c r="Q12" s="21"/>
      <c r="R12" s="21">
        <v>4</v>
      </c>
      <c r="S12" s="21" t="s">
        <v>479</v>
      </c>
      <c r="T12" s="21">
        <v>4</v>
      </c>
      <c r="U12" s="21" t="s">
        <v>260</v>
      </c>
      <c r="V12" s="27">
        <v>80</v>
      </c>
      <c r="W12" s="21" t="s">
        <v>259</v>
      </c>
      <c r="X12" s="45" t="s">
        <v>276</v>
      </c>
      <c r="Y12" s="21" t="s">
        <v>269</v>
      </c>
      <c r="Z12" s="26">
        <v>51.612903225806448</v>
      </c>
      <c r="AA12" s="21" t="s">
        <v>345</v>
      </c>
      <c r="AB12" s="8" t="s">
        <v>478</v>
      </c>
      <c r="AC12" s="8" t="s">
        <v>210</v>
      </c>
      <c r="AE12" s="27">
        <v>295</v>
      </c>
      <c r="AF12" s="21" t="s">
        <v>263</v>
      </c>
      <c r="AG12" s="21"/>
    </row>
    <row r="13" spans="1:38" ht="12.75" customHeight="1" x14ac:dyDescent="0.25">
      <c r="A13" s="31">
        <v>52</v>
      </c>
      <c r="B13" s="20" t="s">
        <v>76</v>
      </c>
      <c r="C13" s="20" t="s">
        <v>186</v>
      </c>
      <c r="D13" s="32">
        <v>0.40799999999999997</v>
      </c>
      <c r="E13" s="105" t="s">
        <v>540</v>
      </c>
      <c r="F13" s="21">
        <v>1.19</v>
      </c>
      <c r="G13" s="105" t="s">
        <v>539</v>
      </c>
      <c r="H13" s="21">
        <f t="shared" si="0"/>
        <v>0.79899999999999993</v>
      </c>
      <c r="I13" s="21">
        <f t="shared" si="1"/>
        <v>7.9899999999999989E-7</v>
      </c>
      <c r="J13" s="21">
        <f t="shared" si="2"/>
        <v>-6.0974532206860088</v>
      </c>
      <c r="K13" s="106" t="s">
        <v>598</v>
      </c>
      <c r="L13" s="21" t="str">
        <f t="shared" si="3"/>
        <v>LOW</v>
      </c>
      <c r="M13" s="35">
        <v>26.5</v>
      </c>
      <c r="N13" s="1" t="s">
        <v>538</v>
      </c>
      <c r="Q13" s="21"/>
      <c r="R13" s="21">
        <v>3</v>
      </c>
      <c r="S13" s="21" t="s">
        <v>325</v>
      </c>
      <c r="T13" s="21">
        <v>3</v>
      </c>
      <c r="U13" s="21" t="s">
        <v>260</v>
      </c>
      <c r="V13" s="27">
        <v>100</v>
      </c>
      <c r="W13" s="21" t="s">
        <v>259</v>
      </c>
      <c r="X13" s="21" t="s">
        <v>258</v>
      </c>
      <c r="Y13" s="21" t="s">
        <v>269</v>
      </c>
      <c r="Z13" s="26">
        <f>(V13/250)/M13</f>
        <v>1.509433962264151E-2</v>
      </c>
      <c r="AA13" s="21" t="s">
        <v>537</v>
      </c>
      <c r="AB13" s="8" t="s">
        <v>536</v>
      </c>
      <c r="AC13" s="8" t="s">
        <v>209</v>
      </c>
      <c r="AE13" s="27">
        <v>147</v>
      </c>
      <c r="AF13" s="21" t="s">
        <v>263</v>
      </c>
      <c r="AG13" s="21"/>
    </row>
    <row r="14" spans="1:38" ht="12.75" customHeight="1" x14ac:dyDescent="0.2">
      <c r="A14" s="31">
        <v>538</v>
      </c>
      <c r="B14" s="20" t="s">
        <v>152</v>
      </c>
      <c r="C14" s="20" t="s">
        <v>186</v>
      </c>
      <c r="D14" s="27">
        <v>28.25</v>
      </c>
      <c r="E14" s="8" t="s">
        <v>426</v>
      </c>
      <c r="F14" s="21">
        <v>5.73</v>
      </c>
      <c r="G14" s="21" t="s">
        <v>425</v>
      </c>
      <c r="H14" s="21">
        <f t="shared" si="0"/>
        <v>16.990000000000002</v>
      </c>
      <c r="I14" s="21">
        <f t="shared" si="1"/>
        <v>1.6990000000000002E-5</v>
      </c>
      <c r="J14" s="21">
        <f t="shared" si="2"/>
        <v>-4.7698066211309547</v>
      </c>
      <c r="K14" s="106" t="s">
        <v>599</v>
      </c>
      <c r="L14" s="21" t="str">
        <f t="shared" si="3"/>
        <v>HIGH</v>
      </c>
      <c r="M14" s="65">
        <v>6.3299999999999997E-3</v>
      </c>
      <c r="N14" s="29" t="s">
        <v>267</v>
      </c>
      <c r="Q14" s="21"/>
      <c r="T14" s="21">
        <v>1</v>
      </c>
      <c r="U14" s="21" t="s">
        <v>260</v>
      </c>
      <c r="V14" s="27">
        <v>5</v>
      </c>
      <c r="W14" s="21" t="s">
        <v>259</v>
      </c>
      <c r="X14" s="21" t="s">
        <v>293</v>
      </c>
      <c r="Y14" s="21" t="s">
        <v>424</v>
      </c>
      <c r="Z14" s="26">
        <v>3.1595576619273302</v>
      </c>
      <c r="AA14" s="21"/>
      <c r="AC14" s="8"/>
      <c r="AE14" s="27">
        <v>203.5</v>
      </c>
      <c r="AF14" s="21" t="s">
        <v>263</v>
      </c>
      <c r="AG14" s="21"/>
    </row>
    <row r="15" spans="1:38" x14ac:dyDescent="0.2">
      <c r="A15" s="27">
        <v>48</v>
      </c>
      <c r="B15" s="20" t="s">
        <v>73</v>
      </c>
      <c r="C15" s="20" t="s">
        <v>186</v>
      </c>
      <c r="D15" s="32">
        <v>6.24</v>
      </c>
      <c r="E15" s="21" t="s">
        <v>550</v>
      </c>
      <c r="F15" s="21">
        <v>8.15</v>
      </c>
      <c r="G15" s="21" t="s">
        <v>549</v>
      </c>
      <c r="H15" s="21">
        <f t="shared" si="0"/>
        <v>7.1950000000000003</v>
      </c>
      <c r="I15" s="21">
        <f t="shared" si="1"/>
        <v>7.1950000000000006E-6</v>
      </c>
      <c r="J15" s="21">
        <f t="shared" si="2"/>
        <v>-5.142969201727376</v>
      </c>
      <c r="K15" s="98" t="s">
        <v>600</v>
      </c>
      <c r="L15" s="21" t="str">
        <f t="shared" si="3"/>
        <v>HIGH</v>
      </c>
      <c r="M15" s="38">
        <v>249</v>
      </c>
      <c r="N15" s="29" t="s">
        <v>267</v>
      </c>
      <c r="Q15" s="21"/>
      <c r="T15" s="21"/>
      <c r="U15" s="21" t="s">
        <v>277</v>
      </c>
      <c r="V15" s="27">
        <v>2000</v>
      </c>
      <c r="W15" s="21" t="s">
        <v>259</v>
      </c>
      <c r="X15" s="21" t="s">
        <v>548</v>
      </c>
      <c r="Y15" s="21" t="s">
        <v>269</v>
      </c>
      <c r="Z15" s="26">
        <v>3.2128514056224897E-2</v>
      </c>
      <c r="AA15" s="21" t="s">
        <v>547</v>
      </c>
      <c r="AB15" s="21" t="s">
        <v>546</v>
      </c>
      <c r="AC15" s="8" t="s">
        <v>187</v>
      </c>
      <c r="AE15" s="27">
        <v>191</v>
      </c>
      <c r="AF15" s="21" t="s">
        <v>263</v>
      </c>
      <c r="AG15" s="21"/>
    </row>
    <row r="16" spans="1:38" x14ac:dyDescent="0.2">
      <c r="A16" s="31">
        <v>656</v>
      </c>
      <c r="B16" s="20" t="s">
        <v>75</v>
      </c>
      <c r="C16" s="20" t="s">
        <v>186</v>
      </c>
      <c r="D16" s="32">
        <v>0.40500000000000003</v>
      </c>
      <c r="E16" s="21" t="s">
        <v>379</v>
      </c>
      <c r="F16" s="21">
        <v>0.7</v>
      </c>
      <c r="G16" s="8" t="s">
        <v>1491</v>
      </c>
      <c r="H16" s="21">
        <f t="shared" si="0"/>
        <v>0.55249999999999999</v>
      </c>
      <c r="I16" s="21">
        <f t="shared" si="1"/>
        <v>5.525E-7</v>
      </c>
      <c r="J16" s="21">
        <f t="shared" si="2"/>
        <v>-6.2576677176428515</v>
      </c>
      <c r="K16" s="98" t="s">
        <v>1491</v>
      </c>
      <c r="L16" s="21" t="str">
        <f t="shared" si="3"/>
        <v>LOW</v>
      </c>
      <c r="M16" s="38">
        <v>550</v>
      </c>
      <c r="N16" s="21" t="s">
        <v>378</v>
      </c>
      <c r="Q16" s="21"/>
      <c r="R16" s="21">
        <v>3</v>
      </c>
      <c r="S16" s="21" t="s">
        <v>377</v>
      </c>
      <c r="T16" s="21">
        <v>3</v>
      </c>
      <c r="U16" s="21" t="s">
        <v>260</v>
      </c>
      <c r="V16" s="27">
        <v>300</v>
      </c>
      <c r="W16" s="21" t="s">
        <v>259</v>
      </c>
      <c r="X16" s="21" t="s">
        <v>258</v>
      </c>
      <c r="Y16" s="21" t="s">
        <v>292</v>
      </c>
      <c r="Z16" s="26">
        <v>2.1818181818181819E-3</v>
      </c>
      <c r="AA16" s="21" t="s">
        <v>376</v>
      </c>
      <c r="AB16" s="8" t="s">
        <v>375</v>
      </c>
      <c r="AC16" s="8" t="s">
        <v>208</v>
      </c>
      <c r="AE16" s="27">
        <v>69.5</v>
      </c>
      <c r="AF16" s="21" t="s">
        <v>263</v>
      </c>
      <c r="AG16" s="21"/>
    </row>
    <row r="17" spans="1:38" x14ac:dyDescent="0.2">
      <c r="A17" s="31">
        <v>745</v>
      </c>
      <c r="B17" s="20" t="s">
        <v>84</v>
      </c>
      <c r="C17" s="20" t="s">
        <v>186</v>
      </c>
      <c r="D17" s="32">
        <v>45.36</v>
      </c>
      <c r="E17" s="8" t="s">
        <v>343</v>
      </c>
      <c r="F17" s="21">
        <v>17.100000000000001</v>
      </c>
      <c r="G17" s="8" t="s">
        <v>1492</v>
      </c>
      <c r="H17" s="21">
        <f t="shared" si="0"/>
        <v>31.23</v>
      </c>
      <c r="I17" s="21">
        <f t="shared" si="1"/>
        <v>3.1229999999999997E-5</v>
      </c>
      <c r="J17" s="21">
        <f t="shared" si="2"/>
        <v>-4.5054280157698017</v>
      </c>
      <c r="K17" s="98" t="s">
        <v>1492</v>
      </c>
      <c r="L17" s="21" t="str">
        <f t="shared" si="3"/>
        <v>HIGH</v>
      </c>
      <c r="M17" s="49">
        <v>7.55</v>
      </c>
      <c r="N17" s="29" t="s">
        <v>267</v>
      </c>
      <c r="Q17" s="21"/>
      <c r="T17" s="21">
        <v>1</v>
      </c>
      <c r="U17" s="21" t="s">
        <v>260</v>
      </c>
      <c r="V17" s="27">
        <v>500</v>
      </c>
      <c r="W17" s="21" t="s">
        <v>259</v>
      </c>
      <c r="X17" s="21" t="s">
        <v>258</v>
      </c>
      <c r="Y17" s="21" t="s">
        <v>341</v>
      </c>
      <c r="Z17" s="26">
        <v>0.26490066225165565</v>
      </c>
      <c r="AA17" s="21"/>
      <c r="AC17" s="8"/>
      <c r="AE17" s="27">
        <v>273</v>
      </c>
      <c r="AF17" s="21" t="s">
        <v>263</v>
      </c>
      <c r="AG17" s="21"/>
    </row>
    <row r="18" spans="1:38" x14ac:dyDescent="0.2">
      <c r="A18" s="31">
        <v>340</v>
      </c>
      <c r="B18" s="20" t="s">
        <v>102</v>
      </c>
      <c r="C18" s="20" t="s">
        <v>186</v>
      </c>
      <c r="D18" s="27">
        <v>21.6</v>
      </c>
      <c r="E18" s="21" t="s">
        <v>462</v>
      </c>
      <c r="F18" s="21">
        <v>27.1</v>
      </c>
      <c r="G18" s="8" t="s">
        <v>1493</v>
      </c>
      <c r="H18" s="21">
        <f t="shared" si="0"/>
        <v>24.35</v>
      </c>
      <c r="I18" s="21">
        <f t="shared" si="1"/>
        <v>2.4350000000000002E-5</v>
      </c>
      <c r="J18" s="21">
        <f t="shared" si="2"/>
        <v>-4.6135010344493468</v>
      </c>
      <c r="K18" s="98" t="s">
        <v>1493</v>
      </c>
      <c r="L18" s="21" t="str">
        <f t="shared" si="3"/>
        <v>HIGH</v>
      </c>
      <c r="M18" s="57">
        <v>3.1E-2</v>
      </c>
      <c r="N18" s="29" t="s">
        <v>267</v>
      </c>
      <c r="Q18" s="21"/>
      <c r="T18" s="21">
        <v>2</v>
      </c>
      <c r="U18" s="21" t="s">
        <v>260</v>
      </c>
      <c r="V18" s="27">
        <v>10</v>
      </c>
      <c r="W18" s="21" t="s">
        <v>259</v>
      </c>
      <c r="X18" s="21" t="s">
        <v>461</v>
      </c>
      <c r="Y18" s="21" t="s">
        <v>269</v>
      </c>
      <c r="Z18" s="26">
        <v>1.2903225806451613</v>
      </c>
      <c r="AA18" s="21" t="s">
        <v>460</v>
      </c>
      <c r="AB18" s="8" t="s">
        <v>316</v>
      </c>
      <c r="AC18" s="8" t="s">
        <v>181</v>
      </c>
      <c r="AE18" s="27">
        <v>169</v>
      </c>
      <c r="AF18" s="21" t="s">
        <v>263</v>
      </c>
      <c r="AG18" s="21"/>
    </row>
    <row r="19" spans="1:38" x14ac:dyDescent="0.2">
      <c r="A19" s="27">
        <v>99</v>
      </c>
      <c r="B19" s="20" t="s">
        <v>95</v>
      </c>
      <c r="C19" s="20" t="s">
        <v>186</v>
      </c>
      <c r="D19" s="32">
        <f>(50.5+84.29+30.8+43.2+40.8+21.4)/6</f>
        <v>45.164999999999999</v>
      </c>
      <c r="E19" s="8" t="s">
        <v>532</v>
      </c>
      <c r="F19" s="46">
        <v>30.9</v>
      </c>
      <c r="G19" s="42" t="s">
        <v>1494</v>
      </c>
      <c r="H19" s="21">
        <f t="shared" si="0"/>
        <v>38.032499999999999</v>
      </c>
      <c r="I19" s="21">
        <f t="shared" si="1"/>
        <v>3.8032499999999999E-5</v>
      </c>
      <c r="J19" s="21">
        <f t="shared" si="2"/>
        <v>-4.4198451260604266</v>
      </c>
      <c r="K19" s="98" t="s">
        <v>1494</v>
      </c>
      <c r="L19" s="21" t="str">
        <f t="shared" si="3"/>
        <v>HIGH</v>
      </c>
      <c r="M19" s="40">
        <v>21.6</v>
      </c>
      <c r="N19" s="29" t="s">
        <v>267</v>
      </c>
      <c r="Q19" s="21"/>
      <c r="T19" s="21">
        <v>1</v>
      </c>
      <c r="U19" s="21" t="s">
        <v>260</v>
      </c>
      <c r="V19" s="27">
        <v>200</v>
      </c>
      <c r="W19" s="21" t="s">
        <v>259</v>
      </c>
      <c r="X19" s="39" t="s">
        <v>531</v>
      </c>
      <c r="Y19" s="21" t="s">
        <v>269</v>
      </c>
      <c r="Z19" s="26">
        <v>3.7037037037037035E-2</v>
      </c>
      <c r="AA19" s="21"/>
      <c r="AC19" s="8"/>
      <c r="AE19" s="27">
        <v>238</v>
      </c>
      <c r="AF19" s="21" t="s">
        <v>263</v>
      </c>
      <c r="AG19" s="21"/>
    </row>
    <row r="20" spans="1:38" x14ac:dyDescent="0.2">
      <c r="A20" s="31">
        <v>369</v>
      </c>
      <c r="B20" s="20" t="s">
        <v>44</v>
      </c>
      <c r="C20" s="20" t="s">
        <v>186</v>
      </c>
      <c r="D20" s="32">
        <v>37.159999999999997</v>
      </c>
      <c r="E20" s="8" t="s">
        <v>343</v>
      </c>
      <c r="F20" s="21">
        <v>46.8</v>
      </c>
      <c r="G20" s="8" t="s">
        <v>1495</v>
      </c>
      <c r="H20" s="21">
        <f t="shared" si="0"/>
        <v>41.98</v>
      </c>
      <c r="I20" s="21">
        <f t="shared" si="1"/>
        <v>4.1979999999999994E-5</v>
      </c>
      <c r="J20" s="21">
        <f t="shared" si="2"/>
        <v>-4.3769575657536182</v>
      </c>
      <c r="K20" s="98" t="s">
        <v>1495</v>
      </c>
      <c r="L20" s="21" t="str">
        <f t="shared" si="3"/>
        <v>HIGH</v>
      </c>
      <c r="M20" s="49">
        <v>0.41</v>
      </c>
      <c r="N20" s="29" t="s">
        <v>459</v>
      </c>
      <c r="Q20" s="21"/>
      <c r="T20" s="21">
        <v>2</v>
      </c>
      <c r="U20" s="21" t="s">
        <v>260</v>
      </c>
      <c r="V20" s="27">
        <v>50</v>
      </c>
      <c r="W20" s="21" t="s">
        <v>259</v>
      </c>
      <c r="X20" s="21" t="s">
        <v>258</v>
      </c>
      <c r="Y20" s="21" t="s">
        <v>273</v>
      </c>
      <c r="Z20" s="26">
        <f>(V20/250)/M20</f>
        <v>0.48780487804878053</v>
      </c>
      <c r="AA20" s="21"/>
      <c r="AE20" s="27">
        <v>158</v>
      </c>
      <c r="AF20" s="21" t="s">
        <v>263</v>
      </c>
      <c r="AG20" s="21"/>
    </row>
    <row r="21" spans="1:38" x14ac:dyDescent="0.2">
      <c r="A21" s="31">
        <v>107</v>
      </c>
      <c r="B21" s="20" t="s">
        <v>90</v>
      </c>
      <c r="C21" s="20" t="s">
        <v>186</v>
      </c>
      <c r="D21" s="32">
        <v>41.75</v>
      </c>
      <c r="E21" s="8" t="s">
        <v>322</v>
      </c>
      <c r="F21" s="21">
        <v>49.45</v>
      </c>
      <c r="G21" s="8" t="s">
        <v>1496</v>
      </c>
      <c r="H21" s="21">
        <f t="shared" si="0"/>
        <v>45.6</v>
      </c>
      <c r="I21" s="21">
        <f t="shared" si="1"/>
        <v>4.5600000000000004E-5</v>
      </c>
      <c r="J21" s="21">
        <f t="shared" si="2"/>
        <v>-4.3410351573355648</v>
      </c>
      <c r="K21" s="98" t="s">
        <v>1496</v>
      </c>
      <c r="L21" s="21" t="str">
        <f t="shared" si="3"/>
        <v>HIGH</v>
      </c>
      <c r="M21" s="49">
        <v>0.15</v>
      </c>
      <c r="N21" s="29" t="s">
        <v>267</v>
      </c>
      <c r="Q21" s="21"/>
      <c r="T21" s="21">
        <v>2</v>
      </c>
      <c r="U21" s="21" t="s">
        <v>260</v>
      </c>
      <c r="V21" s="27">
        <v>400</v>
      </c>
      <c r="W21" s="21" t="s">
        <v>259</v>
      </c>
      <c r="X21" s="21" t="s">
        <v>258</v>
      </c>
      <c r="Y21" s="21" t="s">
        <v>269</v>
      </c>
      <c r="Z21" s="26">
        <v>10.666666666666666</v>
      </c>
      <c r="AA21" s="21"/>
      <c r="AE21" s="27">
        <v>190.2</v>
      </c>
      <c r="AF21" s="21" t="s">
        <v>263</v>
      </c>
      <c r="AG21" s="21"/>
    </row>
    <row r="22" spans="1:38" x14ac:dyDescent="0.2">
      <c r="A22" s="31">
        <v>162</v>
      </c>
      <c r="B22" s="22" t="s">
        <v>99</v>
      </c>
      <c r="C22" s="20" t="s">
        <v>186</v>
      </c>
      <c r="D22" s="32">
        <v>1.855</v>
      </c>
      <c r="E22" s="8" t="s">
        <v>322</v>
      </c>
      <c r="F22" s="21">
        <v>0.60000000000000009</v>
      </c>
      <c r="G22" s="8" t="s">
        <v>436</v>
      </c>
      <c r="H22" s="21">
        <f t="shared" si="0"/>
        <v>1.2275</v>
      </c>
      <c r="I22" s="21">
        <f t="shared" si="1"/>
        <v>1.2275000000000001E-6</v>
      </c>
      <c r="J22" s="21">
        <f t="shared" si="2"/>
        <v>-5.9109784992049939</v>
      </c>
      <c r="K22" s="98" t="s">
        <v>1496</v>
      </c>
      <c r="L22" s="21" t="str">
        <f t="shared" si="3"/>
        <v>LOW</v>
      </c>
      <c r="M22" s="40">
        <v>9.3000000000000007</v>
      </c>
      <c r="N22" s="29" t="s">
        <v>267</v>
      </c>
      <c r="Q22" s="21"/>
      <c r="R22" s="21">
        <v>3</v>
      </c>
      <c r="S22" s="21" t="s">
        <v>518</v>
      </c>
      <c r="T22" s="21">
        <v>3</v>
      </c>
      <c r="U22" s="21" t="s">
        <v>260</v>
      </c>
      <c r="V22" s="27">
        <v>800</v>
      </c>
      <c r="W22" s="21" t="s">
        <v>259</v>
      </c>
      <c r="X22" s="21" t="s">
        <v>258</v>
      </c>
      <c r="Y22" s="21" t="s">
        <v>269</v>
      </c>
      <c r="Z22" s="26">
        <v>0.34408602150537637</v>
      </c>
      <c r="AA22" s="21" t="s">
        <v>517</v>
      </c>
      <c r="AB22" s="8" t="s">
        <v>516</v>
      </c>
      <c r="AC22" s="8" t="s">
        <v>226</v>
      </c>
      <c r="AE22" s="27">
        <v>142</v>
      </c>
      <c r="AF22" s="21" t="s">
        <v>263</v>
      </c>
      <c r="AG22" s="21"/>
    </row>
    <row r="23" spans="1:38" x14ac:dyDescent="0.2">
      <c r="A23" s="27">
        <v>471</v>
      </c>
      <c r="B23" s="20" t="s">
        <v>103</v>
      </c>
      <c r="C23" s="20" t="s">
        <v>186</v>
      </c>
      <c r="D23" s="27">
        <v>17.739999999999998</v>
      </c>
      <c r="E23" s="8" t="s">
        <v>322</v>
      </c>
      <c r="F23" s="21">
        <v>24.3</v>
      </c>
      <c r="G23" s="8" t="s">
        <v>436</v>
      </c>
      <c r="H23" s="21">
        <f t="shared" si="0"/>
        <v>21.02</v>
      </c>
      <c r="I23" s="21">
        <f t="shared" si="1"/>
        <v>2.1019999999999999E-5</v>
      </c>
      <c r="J23" s="21">
        <f t="shared" si="2"/>
        <v>-4.677367288307777</v>
      </c>
      <c r="K23" s="98" t="s">
        <v>1496</v>
      </c>
      <c r="L23" s="21" t="str">
        <f t="shared" si="3"/>
        <v>HIGH</v>
      </c>
      <c r="M23" s="38">
        <v>43</v>
      </c>
      <c r="N23" s="29" t="s">
        <v>267</v>
      </c>
      <c r="Q23" s="21"/>
      <c r="T23" s="21">
        <v>1</v>
      </c>
      <c r="U23" s="21" t="s">
        <v>260</v>
      </c>
      <c r="V23" s="27">
        <v>200</v>
      </c>
      <c r="W23" s="21" t="s">
        <v>259</v>
      </c>
      <c r="X23" s="21" t="s">
        <v>258</v>
      </c>
      <c r="Y23" s="21" t="s">
        <v>435</v>
      </c>
      <c r="Z23" s="26">
        <v>1.8604651162790697E-2</v>
      </c>
      <c r="AA23" s="21"/>
      <c r="AG23" s="21"/>
    </row>
    <row r="24" spans="1:38" ht="12.75" customHeight="1" x14ac:dyDescent="0.2">
      <c r="A24" s="31">
        <v>46</v>
      </c>
      <c r="B24" s="20" t="s">
        <v>97</v>
      </c>
      <c r="C24" s="20" t="s">
        <v>186</v>
      </c>
      <c r="D24" s="32">
        <v>42.32</v>
      </c>
      <c r="E24" s="105" t="s">
        <v>551</v>
      </c>
      <c r="F24" s="21">
        <v>55.150000000000006</v>
      </c>
      <c r="G24" s="105" t="s">
        <v>1497</v>
      </c>
      <c r="H24" s="21">
        <f t="shared" si="0"/>
        <v>48.734999999999999</v>
      </c>
      <c r="I24" s="21">
        <f t="shared" si="1"/>
        <v>4.8735E-5</v>
      </c>
      <c r="J24" s="21">
        <f t="shared" si="2"/>
        <v>-4.3121590295993357</v>
      </c>
      <c r="K24" s="98" t="s">
        <v>1497</v>
      </c>
      <c r="L24" s="21" t="str">
        <f t="shared" si="3"/>
        <v>HIGH</v>
      </c>
      <c r="M24" s="38">
        <v>637</v>
      </c>
      <c r="N24" s="29" t="s">
        <v>267</v>
      </c>
      <c r="Q24" s="21"/>
      <c r="T24" s="21">
        <v>1</v>
      </c>
      <c r="U24" s="21" t="s">
        <v>260</v>
      </c>
      <c r="V24" s="27">
        <v>500</v>
      </c>
      <c r="W24" s="21" t="s">
        <v>259</v>
      </c>
      <c r="X24" s="21" t="s">
        <v>260</v>
      </c>
      <c r="Y24" s="21" t="s">
        <v>269</v>
      </c>
      <c r="Z24" s="26">
        <v>3.1397174254317113E-3</v>
      </c>
      <c r="AA24" s="21"/>
      <c r="AE24" s="27">
        <v>114</v>
      </c>
      <c r="AF24" s="21" t="s">
        <v>263</v>
      </c>
      <c r="AG24" s="21"/>
    </row>
    <row r="25" spans="1:38" ht="12.75" customHeight="1" x14ac:dyDescent="0.2">
      <c r="A25" s="27">
        <v>510</v>
      </c>
      <c r="B25" s="20" t="s">
        <v>138</v>
      </c>
      <c r="C25" s="20" t="s">
        <v>186</v>
      </c>
      <c r="D25" s="32">
        <v>15.1</v>
      </c>
      <c r="E25" s="21" t="s">
        <v>428</v>
      </c>
      <c r="F25" s="21">
        <v>40.200000000000003</v>
      </c>
      <c r="G25" s="105" t="s">
        <v>1498</v>
      </c>
      <c r="H25" s="21">
        <f t="shared" si="0"/>
        <v>27.650000000000002</v>
      </c>
      <c r="I25" s="21">
        <f t="shared" si="1"/>
        <v>2.7650000000000001E-5</v>
      </c>
      <c r="J25" s="21">
        <f t="shared" si="2"/>
        <v>-4.5583048643592825</v>
      </c>
      <c r="K25" s="98" t="s">
        <v>1498</v>
      </c>
      <c r="L25" s="21" t="str">
        <f t="shared" si="3"/>
        <v>HIGH</v>
      </c>
      <c r="M25" s="33"/>
      <c r="O25" s="21" t="s">
        <v>398</v>
      </c>
      <c r="P25" s="21">
        <v>100</v>
      </c>
      <c r="Q25" s="21" t="s">
        <v>278</v>
      </c>
      <c r="T25" s="21">
        <v>1</v>
      </c>
      <c r="U25" s="21" t="s">
        <v>260</v>
      </c>
      <c r="V25" s="27">
        <v>150</v>
      </c>
      <c r="W25" s="21" t="s">
        <v>259</v>
      </c>
      <c r="X25" s="21" t="s">
        <v>258</v>
      </c>
      <c r="Y25" s="21" t="s">
        <v>292</v>
      </c>
      <c r="AA25" s="21"/>
      <c r="AC25" s="8"/>
      <c r="AE25" s="27">
        <v>169</v>
      </c>
      <c r="AF25" s="21" t="s">
        <v>263</v>
      </c>
      <c r="AG25" s="21"/>
    </row>
    <row r="26" spans="1:38" x14ac:dyDescent="0.2">
      <c r="A26" s="31">
        <v>422</v>
      </c>
      <c r="B26" s="20" t="s">
        <v>89</v>
      </c>
      <c r="C26" s="20" t="s">
        <v>186</v>
      </c>
      <c r="D26" s="32">
        <v>48</v>
      </c>
      <c r="E26" s="21" t="s">
        <v>454</v>
      </c>
      <c r="F26" s="21">
        <v>26.4</v>
      </c>
      <c r="G26" s="8" t="s">
        <v>1499</v>
      </c>
      <c r="H26" s="21">
        <f t="shared" si="0"/>
        <v>37.200000000000003</v>
      </c>
      <c r="I26" s="21">
        <f t="shared" si="1"/>
        <v>3.7200000000000003E-5</v>
      </c>
      <c r="J26" s="21">
        <f t="shared" si="2"/>
        <v>-4.4294570601181027</v>
      </c>
      <c r="K26" s="98" t="s">
        <v>1499</v>
      </c>
      <c r="L26" s="21" t="str">
        <f t="shared" si="3"/>
        <v>HIGH</v>
      </c>
      <c r="M26" s="49">
        <v>0.01</v>
      </c>
      <c r="N26" s="21" t="s">
        <v>453</v>
      </c>
      <c r="Q26" s="21"/>
      <c r="T26" s="21">
        <v>2</v>
      </c>
      <c r="U26" s="21" t="s">
        <v>260</v>
      </c>
      <c r="V26" s="27">
        <v>10</v>
      </c>
      <c r="W26" s="21" t="s">
        <v>259</v>
      </c>
      <c r="X26" s="21" t="s">
        <v>258</v>
      </c>
      <c r="Y26" s="21" t="s">
        <v>269</v>
      </c>
      <c r="Z26" s="26">
        <v>4</v>
      </c>
      <c r="AA26" s="21" t="s">
        <v>256</v>
      </c>
      <c r="AB26" s="8" t="s">
        <v>321</v>
      </c>
      <c r="AC26" s="8" t="s">
        <v>191</v>
      </c>
      <c r="AE26" s="27">
        <v>135</v>
      </c>
      <c r="AF26" s="21" t="s">
        <v>263</v>
      </c>
      <c r="AG26" s="21"/>
    </row>
    <row r="27" spans="1:38" x14ac:dyDescent="0.2">
      <c r="A27" s="31">
        <v>723</v>
      </c>
      <c r="B27" s="20" t="s">
        <v>134</v>
      </c>
      <c r="C27" s="20" t="s">
        <v>186</v>
      </c>
      <c r="D27" s="32">
        <v>8.48</v>
      </c>
      <c r="E27" s="21" t="s">
        <v>349</v>
      </c>
      <c r="F27" s="21">
        <v>43.8</v>
      </c>
      <c r="G27" s="8" t="s">
        <v>1500</v>
      </c>
      <c r="H27" s="21">
        <f t="shared" si="0"/>
        <v>26.14</v>
      </c>
      <c r="I27" s="21">
        <f t="shared" si="1"/>
        <v>2.614E-5</v>
      </c>
      <c r="J27" s="21">
        <f t="shared" si="2"/>
        <v>-4.5826944167554746</v>
      </c>
      <c r="K27" s="98" t="s">
        <v>1500</v>
      </c>
      <c r="L27" s="21" t="str">
        <f t="shared" si="3"/>
        <v>HIGH</v>
      </c>
      <c r="M27" s="49">
        <v>0.92</v>
      </c>
      <c r="N27" s="21" t="s">
        <v>348</v>
      </c>
      <c r="Q27" s="21"/>
      <c r="T27" s="21">
        <v>1</v>
      </c>
      <c r="U27" s="21" t="s">
        <v>260</v>
      </c>
      <c r="V27" s="27">
        <v>40</v>
      </c>
      <c r="W27" s="21" t="s">
        <v>259</v>
      </c>
      <c r="X27" s="45" t="s">
        <v>276</v>
      </c>
      <c r="Y27" s="21" t="s">
        <v>273</v>
      </c>
      <c r="Z27" s="26">
        <v>0.17391304347826086</v>
      </c>
      <c r="AA27" s="21"/>
      <c r="AC27" s="8"/>
      <c r="AE27" s="27">
        <v>183.5</v>
      </c>
      <c r="AF27" s="21" t="s">
        <v>263</v>
      </c>
      <c r="AG27" s="21"/>
    </row>
    <row r="28" spans="1:38" x14ac:dyDescent="0.2">
      <c r="A28" s="31">
        <v>592</v>
      </c>
      <c r="B28" s="20" t="s">
        <v>159</v>
      </c>
      <c r="C28" s="20" t="s">
        <v>186</v>
      </c>
      <c r="D28" s="32">
        <v>4.47</v>
      </c>
      <c r="E28" s="21" t="s">
        <v>404</v>
      </c>
      <c r="F28" s="21">
        <v>30.8</v>
      </c>
      <c r="G28" s="8" t="s">
        <v>1501</v>
      </c>
      <c r="H28" s="21">
        <f t="shared" si="0"/>
        <v>17.635000000000002</v>
      </c>
      <c r="I28" s="21">
        <f t="shared" si="1"/>
        <v>1.7635000000000003E-5</v>
      </c>
      <c r="J28" s="21">
        <f t="shared" si="2"/>
        <v>-4.7536245359964919</v>
      </c>
      <c r="K28" s="98" t="s">
        <v>1502</v>
      </c>
      <c r="L28" s="21" t="str">
        <f t="shared" si="3"/>
        <v>HIGH</v>
      </c>
      <c r="M28" s="49">
        <v>11.05</v>
      </c>
      <c r="N28" s="29" t="s">
        <v>267</v>
      </c>
      <c r="Q28" s="21"/>
      <c r="T28" s="21"/>
      <c r="U28" s="21" t="s">
        <v>277</v>
      </c>
      <c r="V28" s="27">
        <v>45.3</v>
      </c>
      <c r="W28" s="21" t="s">
        <v>259</v>
      </c>
      <c r="X28" s="43" t="s">
        <v>403</v>
      </c>
      <c r="Y28" s="21" t="s">
        <v>269</v>
      </c>
      <c r="Z28" s="64">
        <f>V28/(250*M28)</f>
        <v>1.6398190045248867E-2</v>
      </c>
      <c r="AA28" s="21"/>
      <c r="AE28" s="27" t="s">
        <v>402</v>
      </c>
      <c r="AF28" s="21" t="s">
        <v>263</v>
      </c>
      <c r="AG28" s="21"/>
      <c r="AI28" s="21"/>
      <c r="AJ28" s="21"/>
      <c r="AK28" s="21"/>
      <c r="AL28" s="21"/>
    </row>
    <row r="29" spans="1:38" ht="12.75" customHeight="1" x14ac:dyDescent="0.2">
      <c r="A29" s="31">
        <v>798</v>
      </c>
      <c r="B29" s="20" t="s">
        <v>42</v>
      </c>
      <c r="C29" s="20" t="s">
        <v>186</v>
      </c>
      <c r="D29" s="32">
        <v>22.68</v>
      </c>
      <c r="E29" s="8" t="s">
        <v>322</v>
      </c>
      <c r="F29" s="21">
        <v>50.3</v>
      </c>
      <c r="G29" s="105" t="s">
        <v>1503</v>
      </c>
      <c r="H29" s="21">
        <f t="shared" si="0"/>
        <v>36.489999999999995</v>
      </c>
      <c r="I29" s="21">
        <f t="shared" si="1"/>
        <v>3.6489999999999998E-5</v>
      </c>
      <c r="J29" s="21">
        <f t="shared" si="2"/>
        <v>-4.4378261366353513</v>
      </c>
      <c r="K29" s="8" t="s">
        <v>1503</v>
      </c>
      <c r="L29" s="21" t="str">
        <f t="shared" si="3"/>
        <v>HIGH</v>
      </c>
      <c r="M29" s="35">
        <v>0.72050000000000003</v>
      </c>
      <c r="N29" s="21" t="s">
        <v>326</v>
      </c>
      <c r="Q29" s="21"/>
      <c r="R29" s="21">
        <v>2</v>
      </c>
      <c r="S29" s="21" t="s">
        <v>325</v>
      </c>
      <c r="T29" s="21">
        <v>1</v>
      </c>
      <c r="U29" s="21" t="s">
        <v>260</v>
      </c>
      <c r="V29" s="27">
        <v>240</v>
      </c>
      <c r="W29" s="21" t="s">
        <v>259</v>
      </c>
      <c r="X29" s="21" t="s">
        <v>258</v>
      </c>
      <c r="Y29" s="21" t="s">
        <v>292</v>
      </c>
      <c r="Z29" s="26">
        <f>V29/(250*0.72)</f>
        <v>1.3333333333333333</v>
      </c>
      <c r="AA29" s="21" t="s">
        <v>324</v>
      </c>
      <c r="AB29" s="8" t="s">
        <v>316</v>
      </c>
      <c r="AC29" s="8" t="s">
        <v>181</v>
      </c>
      <c r="AE29" s="27" t="s">
        <v>323</v>
      </c>
      <c r="AF29" s="21" t="s">
        <v>263</v>
      </c>
      <c r="AG29" s="21"/>
    </row>
    <row r="30" spans="1:38" x14ac:dyDescent="0.2">
      <c r="A30" s="31">
        <v>619</v>
      </c>
      <c r="B30" s="20" t="s">
        <v>148</v>
      </c>
      <c r="C30" s="20" t="s">
        <v>186</v>
      </c>
      <c r="D30" s="32">
        <v>7.72</v>
      </c>
      <c r="E30" s="8" t="s">
        <v>322</v>
      </c>
      <c r="F30" s="21">
        <v>11.43</v>
      </c>
      <c r="G30" s="8" t="s">
        <v>1504</v>
      </c>
      <c r="H30" s="21">
        <f t="shared" si="0"/>
        <v>9.5749999999999993</v>
      </c>
      <c r="I30" s="21">
        <f t="shared" si="1"/>
        <v>9.574999999999999E-6</v>
      </c>
      <c r="J30" s="21">
        <f t="shared" si="2"/>
        <v>-5.0188612173593397</v>
      </c>
      <c r="K30" s="8" t="s">
        <v>1504</v>
      </c>
      <c r="L30" s="21" t="str">
        <f t="shared" si="3"/>
        <v>HIGH</v>
      </c>
      <c r="M30" s="35">
        <v>3.2000000000000002E-3</v>
      </c>
      <c r="N30" s="29" t="s">
        <v>267</v>
      </c>
      <c r="Q30" s="21"/>
      <c r="T30" s="21">
        <v>1</v>
      </c>
      <c r="U30" s="21" t="s">
        <v>260</v>
      </c>
      <c r="V30" s="27">
        <v>5</v>
      </c>
      <c r="W30" s="21" t="s">
        <v>259</v>
      </c>
      <c r="X30" s="21" t="s">
        <v>258</v>
      </c>
      <c r="Y30" s="21" t="s">
        <v>292</v>
      </c>
      <c r="Z30" s="26">
        <v>6.25</v>
      </c>
      <c r="AA30" s="21" t="s">
        <v>391</v>
      </c>
      <c r="AB30" s="8" t="s">
        <v>316</v>
      </c>
      <c r="AC30" s="8" t="s">
        <v>191</v>
      </c>
      <c r="AE30" s="27">
        <v>279</v>
      </c>
      <c r="AF30" s="21" t="s">
        <v>263</v>
      </c>
      <c r="AG30" s="21"/>
      <c r="AH30" s="21"/>
    </row>
    <row r="31" spans="1:38" x14ac:dyDescent="0.2">
      <c r="A31" s="31">
        <v>635</v>
      </c>
      <c r="B31" s="20" t="s">
        <v>74</v>
      </c>
      <c r="C31" s="20" t="s">
        <v>186</v>
      </c>
      <c r="D31" s="32">
        <v>21.29</v>
      </c>
      <c r="E31" s="8" t="s">
        <v>322</v>
      </c>
      <c r="F31" s="21">
        <v>44.95</v>
      </c>
      <c r="G31" s="8" t="s">
        <v>1505</v>
      </c>
      <c r="H31" s="21">
        <f t="shared" si="0"/>
        <v>33.120000000000005</v>
      </c>
      <c r="I31" s="21">
        <f t="shared" si="1"/>
        <v>3.3120000000000001E-5</v>
      </c>
      <c r="J31" s="21">
        <f t="shared" si="2"/>
        <v>-4.4799096718871576</v>
      </c>
      <c r="K31" s="8" t="s">
        <v>1505</v>
      </c>
      <c r="L31" s="21" t="str">
        <f t="shared" si="3"/>
        <v>HIGH</v>
      </c>
      <c r="M31" s="60">
        <v>360</v>
      </c>
      <c r="N31" s="59" t="s">
        <v>387</v>
      </c>
      <c r="Q31" s="21"/>
      <c r="R31" s="21">
        <v>1</v>
      </c>
      <c r="S31" s="21" t="s">
        <v>325</v>
      </c>
      <c r="T31" s="21">
        <v>1</v>
      </c>
      <c r="U31" s="21" t="s">
        <v>260</v>
      </c>
      <c r="V31" s="27">
        <v>160</v>
      </c>
      <c r="W31" s="21" t="s">
        <v>259</v>
      </c>
      <c r="X31" s="21" t="s">
        <v>258</v>
      </c>
      <c r="Y31" s="21" t="s">
        <v>292</v>
      </c>
      <c r="Z31" s="26">
        <v>7.9022101494011601</v>
      </c>
      <c r="AA31" s="21" t="s">
        <v>256</v>
      </c>
      <c r="AB31" s="8" t="s">
        <v>364</v>
      </c>
      <c r="AC31" s="8" t="s">
        <v>191</v>
      </c>
      <c r="AE31" s="27">
        <v>96</v>
      </c>
      <c r="AF31" s="21" t="s">
        <v>263</v>
      </c>
      <c r="AG31" s="21"/>
      <c r="AH31" s="21"/>
    </row>
    <row r="32" spans="1:38" x14ac:dyDescent="0.2">
      <c r="A32" s="31">
        <v>563</v>
      </c>
      <c r="B32" s="20" t="s">
        <v>158</v>
      </c>
      <c r="C32" s="20" t="s">
        <v>186</v>
      </c>
      <c r="D32" s="32">
        <v>17.7</v>
      </c>
      <c r="E32" s="21" t="s">
        <v>408</v>
      </c>
      <c r="F32" s="21">
        <v>28.3</v>
      </c>
      <c r="G32" s="8" t="s">
        <v>1506</v>
      </c>
      <c r="H32" s="21">
        <f t="shared" si="0"/>
        <v>23</v>
      </c>
      <c r="I32" s="21">
        <f t="shared" si="1"/>
        <v>2.3E-5</v>
      </c>
      <c r="J32" s="21">
        <f t="shared" si="2"/>
        <v>-4.6382721639824069</v>
      </c>
      <c r="K32" s="8" t="s">
        <v>1506</v>
      </c>
      <c r="L32" s="21" t="str">
        <f t="shared" si="3"/>
        <v>HIGH</v>
      </c>
      <c r="M32" s="40">
        <v>142.9</v>
      </c>
      <c r="N32" s="29" t="s">
        <v>267</v>
      </c>
      <c r="Q32" s="21"/>
      <c r="T32" s="21">
        <v>1</v>
      </c>
      <c r="U32" s="21" t="s">
        <v>260</v>
      </c>
      <c r="V32" s="27">
        <v>20</v>
      </c>
      <c r="W32" s="21" t="s">
        <v>259</v>
      </c>
      <c r="X32" s="21" t="s">
        <v>258</v>
      </c>
      <c r="Y32" s="21" t="s">
        <v>407</v>
      </c>
      <c r="Z32" s="26">
        <v>5.5983205038488454E-4</v>
      </c>
      <c r="AA32" s="21"/>
      <c r="AE32" s="27">
        <v>219</v>
      </c>
      <c r="AF32" s="21" t="s">
        <v>263</v>
      </c>
      <c r="AG32" s="21"/>
    </row>
    <row r="33" spans="1:38" ht="15" x14ac:dyDescent="0.25">
      <c r="A33" s="27">
        <v>169</v>
      </c>
      <c r="B33" s="20" t="s">
        <v>246</v>
      </c>
      <c r="C33" s="20" t="s">
        <v>186</v>
      </c>
      <c r="D33" s="32">
        <v>14</v>
      </c>
      <c r="E33" s="44" t="s">
        <v>509</v>
      </c>
      <c r="F33" s="46">
        <v>16.7</v>
      </c>
      <c r="G33" s="42" t="s">
        <v>303</v>
      </c>
      <c r="H33" s="21">
        <f t="shared" si="0"/>
        <v>15.35</v>
      </c>
      <c r="I33" s="21">
        <f t="shared" si="1"/>
        <v>1.535E-5</v>
      </c>
      <c r="J33" s="21">
        <f t="shared" si="2"/>
        <v>-4.8138916201867943</v>
      </c>
      <c r="K33" s="107" t="s">
        <v>602</v>
      </c>
      <c r="L33" s="21" t="str">
        <f t="shared" si="3"/>
        <v>HIGH</v>
      </c>
      <c r="M33" s="33"/>
      <c r="O33" s="21" t="s">
        <v>508</v>
      </c>
      <c r="P33" s="21">
        <v>100</v>
      </c>
      <c r="Q33" s="21" t="s">
        <v>278</v>
      </c>
      <c r="T33" s="21">
        <v>2</v>
      </c>
      <c r="U33" s="21" t="s">
        <v>260</v>
      </c>
      <c r="V33" s="27">
        <v>40</v>
      </c>
      <c r="W33" s="21" t="s">
        <v>259</v>
      </c>
      <c r="X33" s="21" t="s">
        <v>258</v>
      </c>
      <c r="Y33" s="21" t="s">
        <v>476</v>
      </c>
      <c r="AA33" s="52" t="s">
        <v>507</v>
      </c>
      <c r="AB33" s="7" t="s">
        <v>506</v>
      </c>
      <c r="AC33" s="7" t="s">
        <v>191</v>
      </c>
      <c r="AE33" s="27">
        <v>182.5</v>
      </c>
      <c r="AF33" s="21" t="s">
        <v>505</v>
      </c>
      <c r="AG33" s="21"/>
    </row>
    <row r="34" spans="1:38" x14ac:dyDescent="0.2">
      <c r="A34" s="27">
        <v>551</v>
      </c>
      <c r="B34" s="20" t="s">
        <v>249</v>
      </c>
      <c r="C34" s="20" t="s">
        <v>186</v>
      </c>
      <c r="D34" s="32">
        <v>12</v>
      </c>
      <c r="E34" s="21" t="s">
        <v>417</v>
      </c>
      <c r="F34" s="21">
        <v>0.35</v>
      </c>
      <c r="G34" s="21" t="s">
        <v>416</v>
      </c>
      <c r="H34" s="21">
        <f t="shared" si="0"/>
        <v>6.1749999999999998</v>
      </c>
      <c r="I34" s="21">
        <f t="shared" si="1"/>
        <v>6.1750000000000002E-6</v>
      </c>
      <c r="J34" s="21">
        <f t="shared" si="2"/>
        <v>-5.2093630380682967</v>
      </c>
      <c r="K34" s="98" t="s">
        <v>601</v>
      </c>
      <c r="L34" s="21" t="str">
        <f t="shared" si="3"/>
        <v>LOW</v>
      </c>
      <c r="M34" s="66" t="s">
        <v>415</v>
      </c>
      <c r="N34" s="59" t="s">
        <v>414</v>
      </c>
      <c r="Q34" s="43" t="s">
        <v>414</v>
      </c>
      <c r="T34" s="21">
        <v>1</v>
      </c>
      <c r="U34" s="21" t="s">
        <v>260</v>
      </c>
      <c r="V34" s="27">
        <v>75</v>
      </c>
      <c r="W34" s="21" t="s">
        <v>259</v>
      </c>
      <c r="X34" s="21" t="s">
        <v>258</v>
      </c>
      <c r="Y34" s="21" t="s">
        <v>413</v>
      </c>
      <c r="AA34" s="21" t="s">
        <v>412</v>
      </c>
      <c r="AB34" s="21" t="s">
        <v>411</v>
      </c>
      <c r="AC34" s="8" t="s">
        <v>181</v>
      </c>
      <c r="AE34" s="27">
        <v>194</v>
      </c>
      <c r="AF34" s="21" t="s">
        <v>410</v>
      </c>
      <c r="AG34" s="21"/>
    </row>
    <row r="35" spans="1:38" x14ac:dyDescent="0.2">
      <c r="A35" s="27">
        <v>80</v>
      </c>
      <c r="B35" s="20" t="s">
        <v>69</v>
      </c>
      <c r="C35" s="20" t="s">
        <v>186</v>
      </c>
      <c r="D35" s="32">
        <v>82.9</v>
      </c>
      <c r="E35" s="21" t="s">
        <v>534</v>
      </c>
      <c r="G35" s="97" t="s">
        <v>186</v>
      </c>
      <c r="H35" s="21">
        <f t="shared" si="0"/>
        <v>82.9</v>
      </c>
      <c r="I35" s="21">
        <f t="shared" si="1"/>
        <v>8.2900000000000009E-5</v>
      </c>
      <c r="J35" s="97">
        <f t="shared" si="2"/>
        <v>-4.0814454694497266</v>
      </c>
      <c r="K35" s="97" t="s">
        <v>534</v>
      </c>
      <c r="L35" s="21" t="str">
        <f t="shared" si="3"/>
        <v>HIGH</v>
      </c>
      <c r="M35" s="33"/>
      <c r="O35" s="21" t="s">
        <v>315</v>
      </c>
      <c r="P35" s="8">
        <v>0.01</v>
      </c>
      <c r="Q35" s="21" t="s">
        <v>278</v>
      </c>
      <c r="T35" s="21">
        <v>1</v>
      </c>
      <c r="U35" s="21" t="s">
        <v>260</v>
      </c>
      <c r="V35" s="27">
        <v>2</v>
      </c>
      <c r="W35" s="21" t="s">
        <v>259</v>
      </c>
      <c r="X35" s="21" t="s">
        <v>533</v>
      </c>
      <c r="Y35" s="21" t="s">
        <v>292</v>
      </c>
      <c r="AA35" s="21"/>
      <c r="AC35" s="8"/>
      <c r="AE35" s="27">
        <v>114</v>
      </c>
      <c r="AF35" s="21" t="s">
        <v>263</v>
      </c>
      <c r="AG35" s="21"/>
    </row>
    <row r="36" spans="1:38" x14ac:dyDescent="0.2">
      <c r="A36" s="31">
        <v>123</v>
      </c>
      <c r="B36" s="20" t="s">
        <v>54</v>
      </c>
      <c r="C36" s="20" t="s">
        <v>186</v>
      </c>
      <c r="D36" s="32">
        <v>1.2</v>
      </c>
      <c r="E36" s="21" t="s">
        <v>288</v>
      </c>
      <c r="G36" s="97" t="s">
        <v>186</v>
      </c>
      <c r="H36" s="21">
        <f t="shared" ref="H36:H67" si="4">AVERAGE(D36,F36)</f>
        <v>1.2</v>
      </c>
      <c r="I36" s="21">
        <f t="shared" ref="I36:I67" si="5">H36/1000000</f>
        <v>1.1999999999999999E-6</v>
      </c>
      <c r="J36" s="97">
        <f t="shared" ref="J36:J67" si="6">LOG10(I36)</f>
        <v>-5.9208187539523749</v>
      </c>
      <c r="K36" s="97" t="s">
        <v>288</v>
      </c>
      <c r="L36" s="21" t="str">
        <f t="shared" ref="L36:L67" si="7">IF(J36&lt;-5.15,"LOW","HIGH")</f>
        <v>LOW</v>
      </c>
      <c r="M36" s="65"/>
      <c r="O36" s="21" t="s">
        <v>528</v>
      </c>
      <c r="P36" s="21">
        <v>1</v>
      </c>
      <c r="Q36" s="21" t="s">
        <v>278</v>
      </c>
      <c r="T36" s="21">
        <v>4</v>
      </c>
      <c r="U36" s="21" t="s">
        <v>260</v>
      </c>
      <c r="V36" s="27">
        <v>200</v>
      </c>
      <c r="W36" s="21" t="s">
        <v>259</v>
      </c>
      <c r="X36" s="21" t="s">
        <v>258</v>
      </c>
      <c r="Y36" s="21" t="s">
        <v>269</v>
      </c>
      <c r="AA36" s="21" t="s">
        <v>286</v>
      </c>
      <c r="AB36" s="21" t="s">
        <v>527</v>
      </c>
      <c r="AC36" s="8" t="s">
        <v>187</v>
      </c>
      <c r="AG36" s="21"/>
    </row>
    <row r="37" spans="1:38" x14ac:dyDescent="0.2">
      <c r="A37" s="27">
        <v>863</v>
      </c>
      <c r="B37" s="23" t="s">
        <v>155</v>
      </c>
      <c r="C37" s="20" t="s">
        <v>186</v>
      </c>
      <c r="D37" s="27">
        <v>1.5</v>
      </c>
      <c r="E37" s="21" t="s">
        <v>288</v>
      </c>
      <c r="G37" s="97" t="s">
        <v>186</v>
      </c>
      <c r="H37" s="21">
        <f t="shared" si="4"/>
        <v>1.5</v>
      </c>
      <c r="I37" s="21">
        <f t="shared" si="5"/>
        <v>1.5E-6</v>
      </c>
      <c r="J37" s="97">
        <f t="shared" si="6"/>
        <v>-5.8239087409443187</v>
      </c>
      <c r="K37" s="97" t="s">
        <v>288</v>
      </c>
      <c r="L37" s="21" t="str">
        <f t="shared" si="7"/>
        <v>LOW</v>
      </c>
      <c r="M37" s="38">
        <v>10</v>
      </c>
      <c r="N37" s="29" t="s">
        <v>267</v>
      </c>
      <c r="Q37" s="21"/>
      <c r="T37" s="21">
        <v>3</v>
      </c>
      <c r="U37" s="21" t="s">
        <v>260</v>
      </c>
      <c r="V37" s="27">
        <v>500</v>
      </c>
      <c r="W37" s="21" t="s">
        <v>259</v>
      </c>
      <c r="X37" s="21" t="s">
        <v>258</v>
      </c>
      <c r="Y37" s="21" t="s">
        <v>287</v>
      </c>
      <c r="Z37" s="26">
        <v>0.2</v>
      </c>
      <c r="AA37" s="21" t="s">
        <v>286</v>
      </c>
      <c r="AB37" s="21" t="s">
        <v>285</v>
      </c>
      <c r="AC37" s="8" t="s">
        <v>187</v>
      </c>
      <c r="AD37" s="26" t="s">
        <v>284</v>
      </c>
      <c r="AG37" s="21"/>
      <c r="AI37" s="28"/>
      <c r="AJ37" s="28"/>
      <c r="AK37" s="28"/>
      <c r="AL37" s="28"/>
    </row>
    <row r="38" spans="1:38" x14ac:dyDescent="0.2">
      <c r="A38" s="31">
        <v>446</v>
      </c>
      <c r="B38" s="20" t="s">
        <v>96</v>
      </c>
      <c r="C38" s="20" t="s">
        <v>186</v>
      </c>
      <c r="D38" s="32">
        <v>43.4</v>
      </c>
      <c r="E38" s="21" t="s">
        <v>448</v>
      </c>
      <c r="F38" s="32"/>
      <c r="G38" s="97" t="s">
        <v>186</v>
      </c>
      <c r="H38" s="21">
        <f t="shared" si="4"/>
        <v>43.4</v>
      </c>
      <c r="I38" s="21">
        <f t="shared" si="5"/>
        <v>4.3399999999999998E-5</v>
      </c>
      <c r="J38" s="97">
        <f t="shared" si="6"/>
        <v>-4.3625102704874896</v>
      </c>
      <c r="K38" s="97" t="s">
        <v>448</v>
      </c>
      <c r="L38" s="21" t="str">
        <f t="shared" si="7"/>
        <v>HIGH</v>
      </c>
      <c r="M38" s="40">
        <v>38.6</v>
      </c>
      <c r="N38" s="29" t="s">
        <v>447</v>
      </c>
      <c r="Q38" s="21"/>
      <c r="T38" s="21">
        <v>3</v>
      </c>
      <c r="U38" s="21" t="s">
        <v>260</v>
      </c>
      <c r="V38" s="27">
        <v>20</v>
      </c>
      <c r="W38" s="21" t="s">
        <v>259</v>
      </c>
      <c r="X38" s="21" t="s">
        <v>258</v>
      </c>
      <c r="Y38" s="21" t="s">
        <v>292</v>
      </c>
      <c r="Z38" s="26">
        <v>2.0725388601036268E-3</v>
      </c>
      <c r="AA38" s="21" t="s">
        <v>446</v>
      </c>
      <c r="AB38" s="8" t="s">
        <v>445</v>
      </c>
      <c r="AC38" s="8" t="s">
        <v>187</v>
      </c>
      <c r="AE38" s="27">
        <v>258</v>
      </c>
      <c r="AF38" s="21" t="s">
        <v>263</v>
      </c>
      <c r="AG38" s="21"/>
    </row>
    <row r="39" spans="1:38" x14ac:dyDescent="0.2">
      <c r="A39" s="31">
        <v>465</v>
      </c>
      <c r="B39" s="20" t="s">
        <v>175</v>
      </c>
      <c r="C39" s="20" t="s">
        <v>186</v>
      </c>
      <c r="D39" s="32">
        <v>41</v>
      </c>
      <c r="E39" s="21" t="s">
        <v>440</v>
      </c>
      <c r="F39" s="32"/>
      <c r="G39" s="97" t="s">
        <v>186</v>
      </c>
      <c r="H39" s="21">
        <f t="shared" si="4"/>
        <v>41</v>
      </c>
      <c r="I39" s="21">
        <f t="shared" si="5"/>
        <v>4.1E-5</v>
      </c>
      <c r="J39" s="97">
        <f t="shared" si="6"/>
        <v>-4.3872161432802645</v>
      </c>
      <c r="K39" s="97" t="s">
        <v>440</v>
      </c>
      <c r="L39" s="21" t="str">
        <f t="shared" si="7"/>
        <v>HIGH</v>
      </c>
      <c r="M39" s="49">
        <v>0.15</v>
      </c>
      <c r="N39" s="29" t="s">
        <v>267</v>
      </c>
      <c r="Q39" s="21"/>
      <c r="T39" s="21"/>
      <c r="U39" s="21" t="s">
        <v>277</v>
      </c>
      <c r="V39" s="27">
        <v>200</v>
      </c>
      <c r="W39" s="21" t="s">
        <v>259</v>
      </c>
      <c r="X39" s="21" t="s">
        <v>439</v>
      </c>
      <c r="Y39" s="21" t="s">
        <v>269</v>
      </c>
      <c r="Z39" s="26">
        <v>5.333333333333333</v>
      </c>
      <c r="AA39" s="21"/>
      <c r="AE39" s="27">
        <v>176</v>
      </c>
      <c r="AF39" s="21" t="s">
        <v>263</v>
      </c>
      <c r="AG39" s="21"/>
    </row>
    <row r="40" spans="1:38" x14ac:dyDescent="0.2">
      <c r="A40" s="31">
        <v>474</v>
      </c>
      <c r="B40" s="20" t="s">
        <v>124</v>
      </c>
      <c r="C40" s="20" t="s">
        <v>186</v>
      </c>
      <c r="D40" s="27">
        <v>121.4</v>
      </c>
      <c r="E40" s="21" t="s">
        <v>433</v>
      </c>
      <c r="F40" s="32"/>
      <c r="G40" s="97" t="s">
        <v>186</v>
      </c>
      <c r="H40" s="21">
        <f t="shared" si="4"/>
        <v>121.4</v>
      </c>
      <c r="I40" s="21">
        <f t="shared" si="5"/>
        <v>1.2140000000000001E-4</v>
      </c>
      <c r="J40" s="97">
        <f t="shared" si="6"/>
        <v>-3.9157813132607613</v>
      </c>
      <c r="K40" s="97" t="s">
        <v>433</v>
      </c>
      <c r="L40" s="21" t="str">
        <f t="shared" si="7"/>
        <v>HIGH</v>
      </c>
      <c r="M40" s="35"/>
      <c r="O40" s="21" t="s">
        <v>398</v>
      </c>
      <c r="P40" s="21">
        <v>100</v>
      </c>
      <c r="Q40" s="21" t="s">
        <v>278</v>
      </c>
      <c r="T40" s="21">
        <v>1</v>
      </c>
      <c r="U40" s="21" t="s">
        <v>260</v>
      </c>
      <c r="V40" s="27">
        <v>400</v>
      </c>
      <c r="W40" s="21" t="s">
        <v>259</v>
      </c>
      <c r="X40" s="45" t="s">
        <v>276</v>
      </c>
      <c r="Y40" s="21" t="s">
        <v>407</v>
      </c>
      <c r="AA40" s="21"/>
      <c r="AE40" s="27">
        <v>204</v>
      </c>
      <c r="AF40" s="21" t="s">
        <v>263</v>
      </c>
      <c r="AG40" s="21"/>
    </row>
    <row r="41" spans="1:38" x14ac:dyDescent="0.2">
      <c r="A41" s="27">
        <v>650</v>
      </c>
      <c r="B41" s="20" t="s">
        <v>64</v>
      </c>
      <c r="C41" s="20" t="s">
        <v>186</v>
      </c>
      <c r="D41" s="32">
        <v>31.8</v>
      </c>
      <c r="E41" s="8" t="s">
        <v>382</v>
      </c>
      <c r="F41" s="32"/>
      <c r="G41" s="97" t="s">
        <v>186</v>
      </c>
      <c r="H41" s="21">
        <f t="shared" si="4"/>
        <v>31.8</v>
      </c>
      <c r="I41" s="21">
        <f t="shared" si="5"/>
        <v>3.18E-5</v>
      </c>
      <c r="J41" s="97">
        <f t="shared" si="6"/>
        <v>-4.497572880015567</v>
      </c>
      <c r="K41" s="98" t="s">
        <v>382</v>
      </c>
      <c r="L41" s="21" t="str">
        <f t="shared" si="7"/>
        <v>HIGH</v>
      </c>
      <c r="M41" s="35">
        <v>0.54969999999999997</v>
      </c>
      <c r="N41" s="29" t="s">
        <v>267</v>
      </c>
      <c r="Q41" s="21"/>
      <c r="R41" s="58" t="s">
        <v>199</v>
      </c>
      <c r="S41" s="21" t="s">
        <v>381</v>
      </c>
      <c r="T41" s="21">
        <v>1</v>
      </c>
      <c r="U41" s="21" t="s">
        <v>260</v>
      </c>
      <c r="V41" s="27">
        <v>600</v>
      </c>
      <c r="W41" s="21" t="s">
        <v>259</v>
      </c>
      <c r="X41" s="21" t="s">
        <v>258</v>
      </c>
      <c r="Y41" s="21" t="s">
        <v>298</v>
      </c>
      <c r="Z41" s="26">
        <v>4.3660178279061315</v>
      </c>
      <c r="AA41" s="21"/>
      <c r="AC41" s="8"/>
      <c r="AE41" s="27">
        <v>57</v>
      </c>
      <c r="AF41" s="21" t="s">
        <v>263</v>
      </c>
      <c r="AG41" s="21"/>
    </row>
    <row r="42" spans="1:38" x14ac:dyDescent="0.2">
      <c r="A42" s="31">
        <v>865</v>
      </c>
      <c r="B42" s="21" t="s">
        <v>176</v>
      </c>
      <c r="C42" s="20" t="s">
        <v>186</v>
      </c>
      <c r="D42" s="27">
        <v>0.2</v>
      </c>
      <c r="E42" s="21" t="s">
        <v>283</v>
      </c>
      <c r="G42" s="97" t="s">
        <v>186</v>
      </c>
      <c r="H42" s="21">
        <f t="shared" si="4"/>
        <v>0.2</v>
      </c>
      <c r="I42" s="21">
        <f t="shared" si="5"/>
        <v>2.0000000000000002E-7</v>
      </c>
      <c r="J42" s="97">
        <f t="shared" si="6"/>
        <v>-6.6989700043360187</v>
      </c>
      <c r="K42" s="97" t="s">
        <v>283</v>
      </c>
      <c r="L42" s="21" t="str">
        <f t="shared" si="7"/>
        <v>LOW</v>
      </c>
      <c r="M42" s="40">
        <v>0.8</v>
      </c>
      <c r="N42" s="29" t="s">
        <v>263</v>
      </c>
      <c r="Q42" s="21"/>
      <c r="T42" s="21"/>
      <c r="U42" s="21" t="s">
        <v>277</v>
      </c>
      <c r="V42" s="27">
        <v>10</v>
      </c>
      <c r="W42" s="21" t="s">
        <v>259</v>
      </c>
      <c r="X42" s="21" t="s">
        <v>258</v>
      </c>
      <c r="Y42" s="21" t="s">
        <v>282</v>
      </c>
      <c r="Z42" s="26">
        <v>0.05</v>
      </c>
      <c r="AA42" s="21"/>
      <c r="AC42" s="8"/>
      <c r="AE42" s="27">
        <f>AVERAGE(220.5,222)</f>
        <v>221.25</v>
      </c>
      <c r="AF42" s="21" t="s">
        <v>281</v>
      </c>
      <c r="AG42" s="21"/>
      <c r="AI42" s="28"/>
      <c r="AJ42" s="28"/>
      <c r="AK42" s="28"/>
      <c r="AL42" s="28"/>
    </row>
    <row r="43" spans="1:38" ht="12.75" customHeight="1" x14ac:dyDescent="0.25">
      <c r="A43" s="27">
        <v>890</v>
      </c>
      <c r="B43" s="8" t="s">
        <v>66</v>
      </c>
      <c r="C43" s="20" t="s">
        <v>186</v>
      </c>
      <c r="D43" s="27">
        <v>28.1</v>
      </c>
      <c r="E43" s="21" t="s">
        <v>272</v>
      </c>
      <c r="F43" s="27"/>
      <c r="G43" s="98" t="s">
        <v>186</v>
      </c>
      <c r="H43" s="21">
        <f t="shared" si="4"/>
        <v>28.1</v>
      </c>
      <c r="I43" s="21">
        <f t="shared" si="5"/>
        <v>2.8100000000000002E-5</v>
      </c>
      <c r="J43" s="97">
        <f t="shared" si="6"/>
        <v>-4.5512936800949202</v>
      </c>
      <c r="K43" s="97" t="s">
        <v>272</v>
      </c>
      <c r="L43" s="21" t="str">
        <f t="shared" si="7"/>
        <v>HIGH</v>
      </c>
      <c r="M43" s="37"/>
      <c r="N43" s="36"/>
      <c r="O43" s="7" t="s">
        <v>271</v>
      </c>
      <c r="P43" s="7">
        <v>0.1</v>
      </c>
      <c r="Q43" s="1" t="s">
        <v>270</v>
      </c>
      <c r="R43" s="8"/>
      <c r="S43" s="8"/>
      <c r="T43" s="8">
        <v>2</v>
      </c>
      <c r="U43" s="21" t="s">
        <v>260</v>
      </c>
      <c r="V43" s="27">
        <v>400</v>
      </c>
      <c r="W43" s="8" t="s">
        <v>259</v>
      </c>
      <c r="X43" s="8" t="s">
        <v>258</v>
      </c>
      <c r="Y43" s="8" t="s">
        <v>269</v>
      </c>
      <c r="Z43" s="28">
        <v>0.59259259259259256</v>
      </c>
      <c r="AA43" s="8"/>
      <c r="AC43" s="8"/>
      <c r="AD43" s="28"/>
      <c r="AF43" s="8"/>
      <c r="AG43" s="8"/>
      <c r="AH43" s="28"/>
      <c r="AI43" s="28"/>
      <c r="AJ43" s="28"/>
      <c r="AK43" s="28"/>
      <c r="AL43" s="28"/>
    </row>
    <row r="44" spans="1:38" x14ac:dyDescent="0.2">
      <c r="A44" s="27">
        <v>236</v>
      </c>
      <c r="B44" s="20" t="s">
        <v>141</v>
      </c>
      <c r="C44" s="20" t="s">
        <v>186</v>
      </c>
      <c r="D44" s="32">
        <v>12.9</v>
      </c>
      <c r="E44" s="21" t="s">
        <v>494</v>
      </c>
      <c r="G44" s="97" t="s">
        <v>186</v>
      </c>
      <c r="H44" s="21">
        <f t="shared" si="4"/>
        <v>12.9</v>
      </c>
      <c r="I44" s="21">
        <f t="shared" si="5"/>
        <v>1.29E-5</v>
      </c>
      <c r="J44" s="97">
        <f t="shared" si="6"/>
        <v>-4.8894102897007512</v>
      </c>
      <c r="K44" s="97" t="s">
        <v>494</v>
      </c>
      <c r="L44" s="21" t="str">
        <f t="shared" si="7"/>
        <v>HIGH</v>
      </c>
      <c r="M44" s="33"/>
      <c r="O44" s="21" t="s">
        <v>493</v>
      </c>
      <c r="P44" s="21">
        <v>100</v>
      </c>
      <c r="Q44" s="21" t="s">
        <v>278</v>
      </c>
      <c r="T44" s="21">
        <v>1</v>
      </c>
      <c r="U44" s="21" t="s">
        <v>260</v>
      </c>
      <c r="V44" s="27">
        <v>200</v>
      </c>
      <c r="W44" s="21" t="s">
        <v>259</v>
      </c>
      <c r="X44" s="45" t="s">
        <v>276</v>
      </c>
      <c r="Y44" s="21" t="s">
        <v>304</v>
      </c>
      <c r="AA44" s="21"/>
      <c r="AC44" s="8"/>
      <c r="AE44" s="27">
        <v>278</v>
      </c>
      <c r="AF44" s="21" t="s">
        <v>492</v>
      </c>
      <c r="AG44" s="21"/>
    </row>
    <row r="45" spans="1:38" x14ac:dyDescent="0.2">
      <c r="A45" s="31">
        <v>850</v>
      </c>
      <c r="B45" s="8" t="s">
        <v>113</v>
      </c>
      <c r="C45" s="20" t="s">
        <v>186</v>
      </c>
      <c r="D45" s="27">
        <v>8.9</v>
      </c>
      <c r="E45" s="21" t="s">
        <v>296</v>
      </c>
      <c r="F45" s="32"/>
      <c r="G45" s="97" t="s">
        <v>186</v>
      </c>
      <c r="H45" s="21">
        <f t="shared" si="4"/>
        <v>8.9</v>
      </c>
      <c r="I45" s="21">
        <f t="shared" si="5"/>
        <v>8.9000000000000012E-6</v>
      </c>
      <c r="J45" s="97">
        <f t="shared" si="6"/>
        <v>-5.0506099933550868</v>
      </c>
      <c r="K45" s="97" t="s">
        <v>296</v>
      </c>
      <c r="L45" s="21" t="str">
        <f t="shared" si="7"/>
        <v>HIGH</v>
      </c>
      <c r="M45" s="33"/>
      <c r="N45" s="34"/>
      <c r="O45" s="8" t="s">
        <v>295</v>
      </c>
      <c r="P45" s="8">
        <v>100</v>
      </c>
      <c r="Q45" s="8" t="s">
        <v>294</v>
      </c>
      <c r="R45" s="8"/>
      <c r="S45" s="8"/>
      <c r="T45" s="8">
        <v>3</v>
      </c>
      <c r="U45" s="21" t="s">
        <v>260</v>
      </c>
      <c r="V45" s="27">
        <v>100</v>
      </c>
      <c r="W45" s="8" t="s">
        <v>259</v>
      </c>
      <c r="X45" s="8" t="s">
        <v>293</v>
      </c>
      <c r="Y45" s="8" t="s">
        <v>292</v>
      </c>
      <c r="Z45" s="28"/>
      <c r="AA45" s="8"/>
      <c r="AC45" s="8"/>
      <c r="AD45" s="28"/>
      <c r="AE45" s="27">
        <v>179</v>
      </c>
      <c r="AF45" s="21" t="s">
        <v>291</v>
      </c>
      <c r="AG45" s="8"/>
      <c r="AH45" s="28"/>
      <c r="AI45" s="28"/>
      <c r="AJ45" s="28"/>
      <c r="AK45" s="28"/>
      <c r="AL45" s="28"/>
    </row>
    <row r="46" spans="1:38" x14ac:dyDescent="0.2">
      <c r="A46" s="31">
        <v>337</v>
      </c>
      <c r="B46" s="20" t="s">
        <v>85</v>
      </c>
      <c r="C46" s="20" t="s">
        <v>186</v>
      </c>
      <c r="D46" s="27">
        <v>30.4</v>
      </c>
      <c r="E46" s="21" t="s">
        <v>466</v>
      </c>
      <c r="F46" s="32"/>
      <c r="G46" s="97" t="s">
        <v>186</v>
      </c>
      <c r="H46" s="21">
        <f t="shared" si="4"/>
        <v>30.4</v>
      </c>
      <c r="I46" s="21">
        <f t="shared" si="5"/>
        <v>3.0399999999999997E-5</v>
      </c>
      <c r="J46" s="97">
        <f t="shared" si="6"/>
        <v>-4.5171264163912461</v>
      </c>
      <c r="K46" s="97" t="s">
        <v>466</v>
      </c>
      <c r="L46" s="21" t="str">
        <f t="shared" si="7"/>
        <v>HIGH</v>
      </c>
      <c r="M46" s="33" t="s">
        <v>465</v>
      </c>
      <c r="N46" s="34" t="s">
        <v>464</v>
      </c>
      <c r="Q46" s="21"/>
      <c r="T46" s="21">
        <v>2</v>
      </c>
      <c r="U46" s="21" t="s">
        <v>260</v>
      </c>
      <c r="V46" s="27">
        <v>6</v>
      </c>
      <c r="W46" s="21" t="s">
        <v>259</v>
      </c>
      <c r="X46" s="21" t="s">
        <v>258</v>
      </c>
      <c r="Y46" s="21" t="s">
        <v>269</v>
      </c>
      <c r="Z46" s="26">
        <f>V46*(0.0736*250)</f>
        <v>110.39999999999999</v>
      </c>
      <c r="AA46" s="68"/>
      <c r="AB46" s="51"/>
      <c r="AC46" s="51"/>
      <c r="AE46" s="27">
        <v>207</v>
      </c>
      <c r="AF46" s="21" t="s">
        <v>463</v>
      </c>
      <c r="AG46" s="21"/>
    </row>
    <row r="47" spans="1:38" x14ac:dyDescent="0.2">
      <c r="A47" s="31">
        <v>672</v>
      </c>
      <c r="B47" s="25" t="s">
        <v>117</v>
      </c>
      <c r="C47" s="20" t="s">
        <v>186</v>
      </c>
      <c r="D47" s="49">
        <v>8.1</v>
      </c>
      <c r="E47" s="21" t="s">
        <v>362</v>
      </c>
      <c r="F47" s="32"/>
      <c r="G47" s="97" t="s">
        <v>186</v>
      </c>
      <c r="H47" s="21">
        <f t="shared" si="4"/>
        <v>8.1</v>
      </c>
      <c r="I47" s="21">
        <f t="shared" si="5"/>
        <v>8.1000000000000004E-6</v>
      </c>
      <c r="J47" s="97">
        <f t="shared" si="6"/>
        <v>-5.0915149811213505</v>
      </c>
      <c r="K47" s="97" t="s">
        <v>362</v>
      </c>
      <c r="L47" s="21" t="str">
        <f t="shared" si="7"/>
        <v>HIGH</v>
      </c>
      <c r="M47" s="33"/>
      <c r="O47" s="21" t="s">
        <v>315</v>
      </c>
      <c r="P47" s="21">
        <v>0.01</v>
      </c>
      <c r="Q47" s="43" t="s">
        <v>363</v>
      </c>
      <c r="T47" s="21"/>
      <c r="U47" s="21" t="s">
        <v>277</v>
      </c>
      <c r="V47" s="27">
        <v>20</v>
      </c>
      <c r="W47" s="21" t="s">
        <v>259</v>
      </c>
      <c r="X47" s="21" t="s">
        <v>258</v>
      </c>
      <c r="Y47" s="21" t="s">
        <v>269</v>
      </c>
      <c r="AA47" s="21" t="s">
        <v>256</v>
      </c>
      <c r="AB47" s="8" t="s">
        <v>362</v>
      </c>
      <c r="AC47" s="8" t="s">
        <v>191</v>
      </c>
      <c r="AD47" s="21"/>
      <c r="AG47" s="21"/>
    </row>
    <row r="48" spans="1:38" x14ac:dyDescent="0.2">
      <c r="A48" s="31">
        <v>618</v>
      </c>
      <c r="B48" s="20" t="s">
        <v>41</v>
      </c>
      <c r="C48" s="20" t="s">
        <v>186</v>
      </c>
      <c r="D48" s="32">
        <v>44</v>
      </c>
      <c r="E48" s="21" t="s">
        <v>392</v>
      </c>
      <c r="F48" s="32"/>
      <c r="G48" s="97" t="s">
        <v>186</v>
      </c>
      <c r="H48" s="21">
        <f t="shared" si="4"/>
        <v>44</v>
      </c>
      <c r="I48" s="21">
        <f t="shared" si="5"/>
        <v>4.3999999999999999E-5</v>
      </c>
      <c r="J48" s="97">
        <f t="shared" si="6"/>
        <v>-4.356547323513813</v>
      </c>
      <c r="K48" s="97" t="s">
        <v>392</v>
      </c>
      <c r="L48" s="21" t="str">
        <f t="shared" si="7"/>
        <v>HIGH</v>
      </c>
      <c r="M48" s="40">
        <v>0.4</v>
      </c>
      <c r="N48" s="29" t="s">
        <v>267</v>
      </c>
      <c r="Q48" s="21"/>
      <c r="T48" s="21">
        <v>2</v>
      </c>
      <c r="U48" s="21" t="s">
        <v>260</v>
      </c>
      <c r="V48" s="27">
        <v>2400</v>
      </c>
      <c r="W48" s="21" t="s">
        <v>259</v>
      </c>
      <c r="X48" s="45" t="s">
        <v>276</v>
      </c>
      <c r="Y48" s="21" t="s">
        <v>269</v>
      </c>
      <c r="Z48" s="26">
        <v>24</v>
      </c>
      <c r="AA48" s="21"/>
      <c r="AC48" s="8"/>
      <c r="AE48" s="27">
        <v>136</v>
      </c>
      <c r="AF48" s="21" t="s">
        <v>263</v>
      </c>
      <c r="AG48" s="21"/>
      <c r="AH48" s="21"/>
    </row>
    <row r="49" spans="1:38" x14ac:dyDescent="0.2">
      <c r="A49" s="31">
        <v>897</v>
      </c>
      <c r="B49" s="20" t="s">
        <v>43</v>
      </c>
      <c r="C49" s="20" t="s">
        <v>186</v>
      </c>
      <c r="D49" s="32">
        <v>0.21</v>
      </c>
      <c r="E49" s="8" t="s">
        <v>268</v>
      </c>
      <c r="F49" s="8"/>
      <c r="G49" s="97" t="s">
        <v>186</v>
      </c>
      <c r="H49" s="21">
        <f t="shared" si="4"/>
        <v>0.21</v>
      </c>
      <c r="I49" s="21">
        <f t="shared" si="5"/>
        <v>2.1E-7</v>
      </c>
      <c r="J49" s="97">
        <f t="shared" si="6"/>
        <v>-6.6777807052660805</v>
      </c>
      <c r="K49" s="98" t="s">
        <v>268</v>
      </c>
      <c r="L49" s="21" t="str">
        <f t="shared" si="7"/>
        <v>LOW</v>
      </c>
      <c r="M49" s="35">
        <v>0.71120000000000005</v>
      </c>
      <c r="N49" s="34" t="s">
        <v>267</v>
      </c>
      <c r="O49" s="8"/>
      <c r="P49" s="8"/>
      <c r="Q49" s="8"/>
      <c r="R49" s="8" t="s">
        <v>266</v>
      </c>
      <c r="S49" s="21" t="s">
        <v>265</v>
      </c>
      <c r="T49" s="8">
        <v>4</v>
      </c>
      <c r="U49" s="21" t="s">
        <v>260</v>
      </c>
      <c r="V49" s="27">
        <v>500</v>
      </c>
      <c r="W49" s="8" t="s">
        <v>259</v>
      </c>
      <c r="X49" s="8" t="s">
        <v>258</v>
      </c>
      <c r="Y49" s="8" t="s">
        <v>264</v>
      </c>
      <c r="Z49" s="28">
        <v>2.8121484814398197</v>
      </c>
      <c r="AA49" s="8"/>
      <c r="AC49" s="8"/>
      <c r="AD49" s="28"/>
      <c r="AE49" s="27">
        <v>260.5</v>
      </c>
      <c r="AF49" s="8" t="s">
        <v>263</v>
      </c>
      <c r="AG49" s="8"/>
      <c r="AH49" s="28"/>
      <c r="AI49" s="28"/>
      <c r="AJ49" s="28"/>
      <c r="AK49" s="28"/>
      <c r="AL49" s="28"/>
    </row>
    <row r="50" spans="1:38" x14ac:dyDescent="0.2">
      <c r="A50" s="31">
        <v>788</v>
      </c>
      <c r="B50" s="24" t="s">
        <v>250</v>
      </c>
      <c r="C50" s="20" t="s">
        <v>186</v>
      </c>
      <c r="D50" s="50">
        <v>11.2</v>
      </c>
      <c r="E50" s="7" t="s">
        <v>333</v>
      </c>
      <c r="F50" s="27"/>
      <c r="G50" s="97" t="s">
        <v>186</v>
      </c>
      <c r="H50" s="21">
        <f t="shared" si="4"/>
        <v>11.2</v>
      </c>
      <c r="I50" s="21">
        <f t="shared" si="5"/>
        <v>1.1199999999999999E-5</v>
      </c>
      <c r="J50" s="97">
        <f t="shared" si="6"/>
        <v>-4.9507819773298181</v>
      </c>
      <c r="K50" s="98" t="s">
        <v>333</v>
      </c>
      <c r="L50" s="21" t="str">
        <f t="shared" si="7"/>
        <v>HIGH</v>
      </c>
      <c r="M50" s="49">
        <v>0.74</v>
      </c>
      <c r="N50" s="21" t="s">
        <v>333</v>
      </c>
      <c r="Q50" s="21"/>
      <c r="T50" s="21"/>
      <c r="U50" s="21" t="s">
        <v>277</v>
      </c>
      <c r="V50" s="27">
        <v>20</v>
      </c>
      <c r="W50" s="21" t="s">
        <v>259</v>
      </c>
      <c r="X50" s="21" t="s">
        <v>331</v>
      </c>
      <c r="Y50" s="21" t="s">
        <v>269</v>
      </c>
      <c r="AA50" s="21" t="s">
        <v>332</v>
      </c>
      <c r="AB50" s="21" t="s">
        <v>331</v>
      </c>
      <c r="AC50" s="8" t="s">
        <v>191</v>
      </c>
      <c r="AG50" s="21"/>
    </row>
    <row r="51" spans="1:38" ht="15" customHeight="1" x14ac:dyDescent="0.2">
      <c r="A51" s="31">
        <v>854</v>
      </c>
      <c r="B51" s="23" t="s">
        <v>169</v>
      </c>
      <c r="C51" s="20" t="s">
        <v>186</v>
      </c>
      <c r="D51" s="27">
        <v>1.5</v>
      </c>
      <c r="E51" s="21" t="s">
        <v>289</v>
      </c>
      <c r="F51" s="27"/>
      <c r="G51" s="97" t="s">
        <v>186</v>
      </c>
      <c r="H51" s="21">
        <f t="shared" si="4"/>
        <v>1.5</v>
      </c>
      <c r="I51" s="21">
        <f t="shared" si="5"/>
        <v>1.5E-6</v>
      </c>
      <c r="J51" s="97">
        <f t="shared" si="6"/>
        <v>-5.8239087409443187</v>
      </c>
      <c r="K51" s="97" t="s">
        <v>289</v>
      </c>
      <c r="L51" s="21" t="str">
        <f t="shared" si="7"/>
        <v>LOW</v>
      </c>
      <c r="M51" s="33" t="s">
        <v>290</v>
      </c>
      <c r="N51" s="21" t="s">
        <v>289</v>
      </c>
      <c r="O51" s="8"/>
      <c r="P51" s="8"/>
      <c r="Q51" s="8"/>
      <c r="R51" s="8"/>
      <c r="S51" s="8"/>
      <c r="T51" s="8"/>
      <c r="U51" s="21" t="s">
        <v>277</v>
      </c>
      <c r="V51" s="27">
        <v>50</v>
      </c>
      <c r="W51" s="8" t="s">
        <v>259</v>
      </c>
      <c r="X51" s="8" t="s">
        <v>258</v>
      </c>
      <c r="Y51" s="8" t="s">
        <v>269</v>
      </c>
      <c r="Z51" s="28">
        <f>V51/(50*250)</f>
        <v>4.0000000000000001E-3</v>
      </c>
      <c r="AA51" s="8"/>
      <c r="AC51" s="8"/>
      <c r="AD51" s="28"/>
      <c r="AF51" s="8"/>
      <c r="AG51" s="8"/>
      <c r="AH51" s="28"/>
      <c r="AI51" s="28"/>
      <c r="AJ51" s="28"/>
      <c r="AK51" s="28"/>
      <c r="AL51" s="28"/>
    </row>
    <row r="52" spans="1:38" x14ac:dyDescent="0.2">
      <c r="A52" s="31">
        <v>163</v>
      </c>
      <c r="B52" s="23" t="s">
        <v>61</v>
      </c>
      <c r="C52" s="20" t="s">
        <v>186</v>
      </c>
      <c r="D52" s="27">
        <v>5.8</v>
      </c>
      <c r="E52" s="43" t="s">
        <v>515</v>
      </c>
      <c r="G52" s="97" t="s">
        <v>186</v>
      </c>
      <c r="H52" s="21">
        <f t="shared" si="4"/>
        <v>5.8</v>
      </c>
      <c r="I52" s="21">
        <f t="shared" si="5"/>
        <v>5.7999999999999995E-6</v>
      </c>
      <c r="J52" s="97">
        <f t="shared" si="6"/>
        <v>-5.2365720064370631</v>
      </c>
      <c r="K52" s="100" t="s">
        <v>515</v>
      </c>
      <c r="L52" s="21" t="str">
        <f t="shared" si="7"/>
        <v>LOW</v>
      </c>
      <c r="M52" s="73" t="s">
        <v>514</v>
      </c>
      <c r="N52" s="72" t="s">
        <v>513</v>
      </c>
      <c r="O52" s="52"/>
      <c r="P52" s="52"/>
      <c r="Q52" s="52"/>
      <c r="T52" s="21">
        <v>2</v>
      </c>
      <c r="U52" s="21" t="s">
        <v>260</v>
      </c>
      <c r="V52" s="27">
        <v>90</v>
      </c>
      <c r="W52" s="21" t="s">
        <v>259</v>
      </c>
      <c r="X52" s="21" t="s">
        <v>258</v>
      </c>
      <c r="Y52" s="21" t="s">
        <v>292</v>
      </c>
      <c r="AA52" s="21"/>
      <c r="AC52" s="8"/>
      <c r="AE52" s="27">
        <f>AVERAGE(178,188)</f>
        <v>183</v>
      </c>
      <c r="AF52" s="21" t="s">
        <v>512</v>
      </c>
      <c r="AG52" s="21"/>
    </row>
    <row r="53" spans="1:38" ht="12.75" customHeight="1" x14ac:dyDescent="0.25">
      <c r="A53" s="27">
        <v>825</v>
      </c>
      <c r="B53" s="20" t="s">
        <v>168</v>
      </c>
      <c r="C53" s="20" t="s">
        <v>186</v>
      </c>
      <c r="D53" s="20">
        <v>19.8</v>
      </c>
      <c r="E53" s="44" t="s">
        <v>312</v>
      </c>
      <c r="F53" s="20"/>
      <c r="G53" s="97" t="s">
        <v>186</v>
      </c>
      <c r="H53" s="21">
        <f t="shared" si="4"/>
        <v>19.8</v>
      </c>
      <c r="I53" s="21">
        <f t="shared" si="5"/>
        <v>1.98E-5</v>
      </c>
      <c r="J53" s="97">
        <f t="shared" si="6"/>
        <v>-4.7033348097384691</v>
      </c>
      <c r="K53" s="101" t="s">
        <v>312</v>
      </c>
      <c r="L53" s="21" t="str">
        <f t="shared" si="7"/>
        <v>HIGH</v>
      </c>
      <c r="M53" s="33"/>
      <c r="N53" s="34"/>
      <c r="O53" s="8" t="s">
        <v>311</v>
      </c>
      <c r="P53" s="8">
        <v>0.1</v>
      </c>
      <c r="Q53" s="21" t="s">
        <v>278</v>
      </c>
      <c r="R53" s="8"/>
      <c r="S53" s="8"/>
      <c r="T53" s="8"/>
      <c r="U53" s="21" t="s">
        <v>277</v>
      </c>
      <c r="V53" s="32">
        <v>0.3</v>
      </c>
      <c r="W53" s="20" t="s">
        <v>259</v>
      </c>
      <c r="X53" s="20" t="s">
        <v>258</v>
      </c>
      <c r="Y53" s="20" t="s">
        <v>310</v>
      </c>
      <c r="Z53" s="20"/>
      <c r="AA53" s="8" t="s">
        <v>256</v>
      </c>
      <c r="AB53" s="43" t="s">
        <v>309</v>
      </c>
      <c r="AC53" s="20" t="s">
        <v>191</v>
      </c>
      <c r="AD53" s="20" t="s">
        <v>308</v>
      </c>
      <c r="AE53" s="8">
        <f>AVERAGE(195, 202)</f>
        <v>198.5</v>
      </c>
      <c r="AF53" s="43" t="s">
        <v>307</v>
      </c>
      <c r="AG53" s="28"/>
      <c r="AH53" s="28"/>
    </row>
    <row r="54" spans="1:38" x14ac:dyDescent="0.2">
      <c r="A54" s="31">
        <v>666</v>
      </c>
      <c r="B54" s="25" t="s">
        <v>60</v>
      </c>
      <c r="C54" s="20" t="s">
        <v>186</v>
      </c>
      <c r="D54" s="56">
        <v>11.92</v>
      </c>
      <c r="E54" s="53" t="s">
        <v>369</v>
      </c>
      <c r="F54" s="32"/>
      <c r="G54" s="97" t="s">
        <v>186</v>
      </c>
      <c r="H54" s="21">
        <f t="shared" si="4"/>
        <v>11.92</v>
      </c>
      <c r="I54" s="21">
        <f t="shared" si="5"/>
        <v>1.1919999999999999E-5</v>
      </c>
      <c r="J54" s="97">
        <f t="shared" si="6"/>
        <v>-4.9237237445957822</v>
      </c>
      <c r="K54" s="102" t="s">
        <v>369</v>
      </c>
      <c r="L54" s="21" t="str">
        <f t="shared" si="7"/>
        <v>HIGH</v>
      </c>
      <c r="M54" s="33"/>
      <c r="O54" s="21" t="s">
        <v>368</v>
      </c>
      <c r="P54" s="21">
        <v>0.01</v>
      </c>
      <c r="Q54" s="21" t="s">
        <v>367</v>
      </c>
      <c r="T54" s="21"/>
      <c r="U54" s="21" t="s">
        <v>277</v>
      </c>
      <c r="V54" s="27">
        <v>25</v>
      </c>
      <c r="W54" s="21" t="s">
        <v>259</v>
      </c>
      <c r="X54" s="21" t="s">
        <v>258</v>
      </c>
      <c r="Y54" s="21" t="s">
        <v>292</v>
      </c>
      <c r="AA54" s="21"/>
      <c r="AC54" s="8"/>
      <c r="AD54" s="21"/>
      <c r="AG54" s="21"/>
    </row>
    <row r="55" spans="1:38" x14ac:dyDescent="0.2">
      <c r="A55" s="31">
        <v>680</v>
      </c>
      <c r="B55" s="25" t="s">
        <v>104</v>
      </c>
      <c r="C55" s="20" t="s">
        <v>186</v>
      </c>
      <c r="D55" s="27">
        <v>21.5</v>
      </c>
      <c r="E55" s="53" t="s">
        <v>357</v>
      </c>
      <c r="F55" s="32"/>
      <c r="G55" s="97" t="s">
        <v>186</v>
      </c>
      <c r="H55" s="21">
        <f t="shared" si="4"/>
        <v>21.5</v>
      </c>
      <c r="I55" s="21">
        <f t="shared" si="5"/>
        <v>2.1500000000000001E-5</v>
      </c>
      <c r="J55" s="97">
        <f t="shared" si="6"/>
        <v>-4.6675615400843951</v>
      </c>
      <c r="K55" s="102" t="s">
        <v>357</v>
      </c>
      <c r="L55" s="21" t="str">
        <f t="shared" si="7"/>
        <v>HIGH</v>
      </c>
      <c r="M55" s="40">
        <v>2.7</v>
      </c>
      <c r="N55" s="21" t="s">
        <v>356</v>
      </c>
      <c r="Q55" s="21"/>
      <c r="T55" s="21"/>
      <c r="U55" s="21" t="s">
        <v>277</v>
      </c>
      <c r="V55" s="27">
        <v>25</v>
      </c>
      <c r="W55" s="21" t="s">
        <v>259</v>
      </c>
      <c r="X55" s="21" t="s">
        <v>293</v>
      </c>
      <c r="Y55" s="21" t="s">
        <v>269</v>
      </c>
      <c r="Z55" s="26">
        <v>3.7037037037037035E-2</v>
      </c>
      <c r="AA55" s="21"/>
      <c r="AC55" s="8"/>
      <c r="AD55" s="21"/>
      <c r="AG55" s="21"/>
    </row>
    <row r="56" spans="1:38" x14ac:dyDescent="0.2">
      <c r="A56" s="27">
        <v>254</v>
      </c>
      <c r="B56" s="20" t="s">
        <v>87</v>
      </c>
      <c r="C56" s="20" t="s">
        <v>186</v>
      </c>
      <c r="D56" s="20">
        <v>31</v>
      </c>
      <c r="E56" s="43" t="s">
        <v>489</v>
      </c>
      <c r="F56" s="20"/>
      <c r="G56" s="97" t="s">
        <v>186</v>
      </c>
      <c r="H56" s="21">
        <f t="shared" si="4"/>
        <v>31</v>
      </c>
      <c r="I56" s="21">
        <f t="shared" si="5"/>
        <v>3.1000000000000001E-5</v>
      </c>
      <c r="J56" s="97">
        <f t="shared" si="6"/>
        <v>-4.5086383061657269</v>
      </c>
      <c r="K56" s="100" t="s">
        <v>489</v>
      </c>
      <c r="L56" s="21" t="str">
        <f t="shared" si="7"/>
        <v>HIGH</v>
      </c>
      <c r="M56" s="57">
        <v>2E-3</v>
      </c>
      <c r="N56" s="43" t="s">
        <v>489</v>
      </c>
      <c r="Q56" s="21"/>
      <c r="T56" s="21"/>
      <c r="U56" s="21" t="s">
        <v>277</v>
      </c>
      <c r="V56" s="32">
        <v>160</v>
      </c>
      <c r="W56" s="20" t="s">
        <v>259</v>
      </c>
      <c r="X56" s="43" t="s">
        <v>488</v>
      </c>
      <c r="Y56" s="20" t="s">
        <v>273</v>
      </c>
      <c r="Z56" s="20">
        <f>V56/(M56*250)</f>
        <v>320</v>
      </c>
      <c r="AA56" s="20"/>
      <c r="AB56" s="20"/>
      <c r="AC56" s="20"/>
      <c r="AD56" s="20"/>
      <c r="AE56" s="21"/>
    </row>
    <row r="57" spans="1:38" x14ac:dyDescent="0.2">
      <c r="A57" s="31">
        <v>622</v>
      </c>
      <c r="B57" s="20" t="s">
        <v>47</v>
      </c>
      <c r="C57" s="20" t="s">
        <v>186</v>
      </c>
      <c r="D57" s="32">
        <v>1.18</v>
      </c>
      <c r="E57" s="21" t="s">
        <v>390</v>
      </c>
      <c r="F57" s="32"/>
      <c r="G57" s="97" t="s">
        <v>186</v>
      </c>
      <c r="H57" s="21">
        <f t="shared" si="4"/>
        <v>1.18</v>
      </c>
      <c r="I57" s="21">
        <f t="shared" si="5"/>
        <v>1.1799999999999999E-6</v>
      </c>
      <c r="J57" s="97">
        <f t="shared" si="6"/>
        <v>-5.928117992693875</v>
      </c>
      <c r="K57" s="97" t="s">
        <v>390</v>
      </c>
      <c r="L57" s="21" t="str">
        <f t="shared" si="7"/>
        <v>LOW</v>
      </c>
      <c r="M57" s="40">
        <v>32.1</v>
      </c>
      <c r="N57" s="21" t="s">
        <v>389</v>
      </c>
      <c r="Q57" s="21"/>
      <c r="T57" s="21">
        <v>3</v>
      </c>
      <c r="U57" s="21" t="s">
        <v>260</v>
      </c>
      <c r="V57" s="27">
        <v>300</v>
      </c>
      <c r="W57" s="21" t="s">
        <v>259</v>
      </c>
      <c r="X57" s="21" t="s">
        <v>258</v>
      </c>
      <c r="Y57" s="21" t="s">
        <v>269</v>
      </c>
      <c r="Z57" s="26">
        <v>3.7383177570093455E-2</v>
      </c>
      <c r="AA57" s="21"/>
      <c r="AC57" s="8"/>
      <c r="AE57" s="27">
        <v>187</v>
      </c>
      <c r="AF57" s="21" t="s">
        <v>281</v>
      </c>
      <c r="AG57" s="21"/>
      <c r="AH57" s="21"/>
    </row>
    <row r="58" spans="1:38" x14ac:dyDescent="0.2">
      <c r="A58" s="31">
        <v>328</v>
      </c>
      <c r="B58" s="23" t="s">
        <v>166</v>
      </c>
      <c r="C58" s="20" t="s">
        <v>186</v>
      </c>
      <c r="D58" s="27">
        <v>12</v>
      </c>
      <c r="E58" s="21" t="s">
        <v>469</v>
      </c>
      <c r="F58" s="32"/>
      <c r="G58" s="97" t="s">
        <v>186</v>
      </c>
      <c r="H58" s="21">
        <f t="shared" si="4"/>
        <v>12</v>
      </c>
      <c r="I58" s="21">
        <f t="shared" si="5"/>
        <v>1.2E-5</v>
      </c>
      <c r="J58" s="97">
        <f t="shared" si="6"/>
        <v>-4.9208187539523749</v>
      </c>
      <c r="K58" s="97" t="s">
        <v>469</v>
      </c>
      <c r="L58" s="21" t="str">
        <f t="shared" si="7"/>
        <v>HIGH</v>
      </c>
      <c r="M58" s="49">
        <v>0.35</v>
      </c>
      <c r="N58" s="69" t="s">
        <v>471</v>
      </c>
      <c r="Q58" s="21"/>
      <c r="T58" s="21"/>
      <c r="U58" s="21" t="s">
        <v>277</v>
      </c>
      <c r="V58" s="27">
        <v>320</v>
      </c>
      <c r="W58" s="21" t="s">
        <v>259</v>
      </c>
      <c r="X58" s="45" t="s">
        <v>276</v>
      </c>
      <c r="Y58" s="21" t="s">
        <v>269</v>
      </c>
      <c r="Z58" s="26">
        <v>3.657142857142857</v>
      </c>
      <c r="AA58" s="21" t="s">
        <v>470</v>
      </c>
      <c r="AB58" s="21" t="s">
        <v>469</v>
      </c>
      <c r="AC58" s="8" t="s">
        <v>191</v>
      </c>
      <c r="AE58" s="27">
        <v>236</v>
      </c>
      <c r="AF58" s="21" t="s">
        <v>281</v>
      </c>
      <c r="AG58" s="21"/>
    </row>
    <row r="59" spans="1:38" x14ac:dyDescent="0.2">
      <c r="A59" s="31">
        <v>597</v>
      </c>
      <c r="B59" s="20" t="s">
        <v>111</v>
      </c>
      <c r="C59" s="20" t="s">
        <v>186</v>
      </c>
      <c r="D59" s="32">
        <v>10.039999999999999</v>
      </c>
      <c r="E59" s="21" t="s">
        <v>401</v>
      </c>
      <c r="F59" s="32"/>
      <c r="G59" s="97" t="s">
        <v>186</v>
      </c>
      <c r="H59" s="21">
        <f t="shared" si="4"/>
        <v>10.039999999999999</v>
      </c>
      <c r="I59" s="21">
        <f t="shared" si="5"/>
        <v>1.0039999999999999E-5</v>
      </c>
      <c r="J59" s="97">
        <f t="shared" si="6"/>
        <v>-4.998266287191</v>
      </c>
      <c r="K59" s="97" t="s">
        <v>401</v>
      </c>
      <c r="L59" s="21" t="str">
        <f t="shared" si="7"/>
        <v>HIGH</v>
      </c>
      <c r="M59" s="57">
        <v>3.4000000000000002E-2</v>
      </c>
      <c r="N59" s="29" t="s">
        <v>267</v>
      </c>
      <c r="Q59" s="21"/>
      <c r="T59" s="21">
        <v>1</v>
      </c>
      <c r="U59" s="21" t="s">
        <v>260</v>
      </c>
      <c r="V59" s="27">
        <v>200</v>
      </c>
      <c r="W59" s="21" t="s">
        <v>259</v>
      </c>
      <c r="X59" s="45" t="s">
        <v>276</v>
      </c>
      <c r="Y59" s="21" t="s">
        <v>400</v>
      </c>
      <c r="Z59" s="26">
        <v>23.529411764705884</v>
      </c>
      <c r="AA59" s="21"/>
      <c r="AC59" s="8"/>
      <c r="AE59" s="27">
        <v>105</v>
      </c>
      <c r="AF59" s="21" t="s">
        <v>263</v>
      </c>
      <c r="AG59" s="21"/>
      <c r="AI59" s="21"/>
      <c r="AJ59" s="21"/>
      <c r="AK59" s="21"/>
      <c r="AL59" s="21"/>
    </row>
    <row r="60" spans="1:38" ht="12.75" customHeight="1" x14ac:dyDescent="0.25">
      <c r="A60" s="31">
        <v>908</v>
      </c>
      <c r="B60" s="20" t="s">
        <v>100</v>
      </c>
      <c r="C60" s="20" t="s">
        <v>186</v>
      </c>
      <c r="D60" s="20">
        <v>12.7</v>
      </c>
      <c r="E60" s="21" t="s">
        <v>262</v>
      </c>
      <c r="F60" s="20"/>
      <c r="G60" s="97" t="s">
        <v>186</v>
      </c>
      <c r="H60" s="21">
        <f t="shared" si="4"/>
        <v>12.7</v>
      </c>
      <c r="I60" s="21">
        <f t="shared" si="5"/>
        <v>1.2699999999999999E-5</v>
      </c>
      <c r="J60" s="97">
        <f t="shared" si="6"/>
        <v>-4.8961962790440428</v>
      </c>
      <c r="K60" s="97" t="s">
        <v>262</v>
      </c>
      <c r="L60" s="21" t="str">
        <f t="shared" si="7"/>
        <v>HIGH</v>
      </c>
      <c r="M60" s="33">
        <v>0.01</v>
      </c>
      <c r="N60" s="1" t="s">
        <v>261</v>
      </c>
      <c r="O60" s="8"/>
      <c r="P60" s="8"/>
      <c r="Q60" s="21"/>
      <c r="R60" s="8"/>
      <c r="S60" s="8"/>
      <c r="T60" s="8">
        <v>2</v>
      </c>
      <c r="U60" s="21" t="s">
        <v>260</v>
      </c>
      <c r="V60" s="32">
        <v>300</v>
      </c>
      <c r="W60" s="20" t="s">
        <v>259</v>
      </c>
      <c r="X60" s="20" t="s">
        <v>258</v>
      </c>
      <c r="Y60" s="20" t="s">
        <v>257</v>
      </c>
      <c r="Z60" s="20"/>
      <c r="AA60" s="20" t="s">
        <v>256</v>
      </c>
      <c r="AB60" s="21" t="s">
        <v>255</v>
      </c>
      <c r="AC60" s="20" t="s">
        <v>191</v>
      </c>
      <c r="AD60" s="20"/>
      <c r="AE60" s="8"/>
      <c r="AF60" s="8"/>
      <c r="AG60" s="28"/>
      <c r="AH60" s="28"/>
      <c r="AI60" s="28"/>
      <c r="AJ60" s="28"/>
      <c r="AK60" s="28"/>
      <c r="AL60" s="28"/>
    </row>
    <row r="61" spans="1:38" x14ac:dyDescent="0.2">
      <c r="A61" s="31">
        <v>51</v>
      </c>
      <c r="B61" s="20" t="s">
        <v>50</v>
      </c>
      <c r="C61" s="20" t="s">
        <v>186</v>
      </c>
      <c r="D61" s="20">
        <v>1.2</v>
      </c>
      <c r="E61" s="21" t="s">
        <v>542</v>
      </c>
      <c r="F61" s="20"/>
      <c r="G61" s="97" t="s">
        <v>186</v>
      </c>
      <c r="H61" s="21">
        <f t="shared" si="4"/>
        <v>1.2</v>
      </c>
      <c r="I61" s="21">
        <f t="shared" si="5"/>
        <v>1.1999999999999999E-6</v>
      </c>
      <c r="J61" s="97">
        <f t="shared" si="6"/>
        <v>-5.9208187539523749</v>
      </c>
      <c r="K61" s="97" t="s">
        <v>542</v>
      </c>
      <c r="L61" s="21" t="str">
        <f t="shared" si="7"/>
        <v>LOW</v>
      </c>
      <c r="M61" s="40">
        <v>4.5</v>
      </c>
      <c r="N61" s="43" t="s">
        <v>544</v>
      </c>
      <c r="Q61" s="21"/>
      <c r="T61" s="21">
        <v>2</v>
      </c>
      <c r="U61" s="21" t="s">
        <v>260</v>
      </c>
      <c r="V61" s="32">
        <v>400</v>
      </c>
      <c r="W61" s="20" t="s">
        <v>259</v>
      </c>
      <c r="X61" s="74" t="s">
        <v>544</v>
      </c>
      <c r="Y61" s="20"/>
      <c r="Z61" s="20">
        <v>0.35555555555555557</v>
      </c>
      <c r="AA61" s="20" t="s">
        <v>543</v>
      </c>
      <c r="AB61" s="21" t="s">
        <v>542</v>
      </c>
      <c r="AC61" s="20" t="s">
        <v>181</v>
      </c>
      <c r="AD61" s="20" t="s">
        <v>541</v>
      </c>
    </row>
    <row r="62" spans="1:38" x14ac:dyDescent="0.2">
      <c r="A62" s="31">
        <v>870</v>
      </c>
      <c r="B62" s="20" t="s">
        <v>82</v>
      </c>
      <c r="C62" s="20" t="s">
        <v>186</v>
      </c>
      <c r="D62" s="32">
        <v>13.16</v>
      </c>
      <c r="E62" s="21" t="s">
        <v>280</v>
      </c>
      <c r="F62" s="8"/>
      <c r="G62" s="97" t="s">
        <v>186</v>
      </c>
      <c r="H62" s="21">
        <f t="shared" si="4"/>
        <v>13.16</v>
      </c>
      <c r="I62" s="21">
        <f t="shared" si="5"/>
        <v>1.3159999999999999E-5</v>
      </c>
      <c r="J62" s="97">
        <f t="shared" si="6"/>
        <v>-4.8807441107220635</v>
      </c>
      <c r="K62" s="97" t="s">
        <v>280</v>
      </c>
      <c r="L62" s="21" t="str">
        <f t="shared" si="7"/>
        <v>HIGH</v>
      </c>
      <c r="M62" s="33"/>
      <c r="N62" s="34"/>
      <c r="O62" s="8" t="s">
        <v>279</v>
      </c>
      <c r="P62" s="8">
        <v>1000</v>
      </c>
      <c r="Q62" s="21" t="s">
        <v>278</v>
      </c>
      <c r="R62" s="8"/>
      <c r="S62" s="8"/>
      <c r="T62" s="8"/>
      <c r="U62" s="21" t="s">
        <v>277</v>
      </c>
      <c r="V62" s="27">
        <v>150</v>
      </c>
      <c r="W62" s="8" t="s">
        <v>259</v>
      </c>
      <c r="X62" s="39" t="s">
        <v>276</v>
      </c>
      <c r="Y62" s="8" t="s">
        <v>275</v>
      </c>
      <c r="Z62" s="28"/>
      <c r="AA62" s="8"/>
      <c r="AC62" s="8"/>
      <c r="AD62" s="8"/>
      <c r="AE62" s="27">
        <v>48</v>
      </c>
      <c r="AF62" s="8" t="s">
        <v>263</v>
      </c>
      <c r="AG62" s="8"/>
      <c r="AH62" s="28"/>
      <c r="AI62" s="28"/>
      <c r="AJ62" s="28"/>
      <c r="AK62" s="28"/>
      <c r="AL62" s="28"/>
    </row>
    <row r="63" spans="1:38" x14ac:dyDescent="0.2">
      <c r="A63" s="31">
        <v>785</v>
      </c>
      <c r="B63" s="20" t="s">
        <v>93</v>
      </c>
      <c r="C63" s="20" t="s">
        <v>186</v>
      </c>
      <c r="D63" s="32">
        <v>0.14799999999999999</v>
      </c>
      <c r="E63" s="21" t="s">
        <v>337</v>
      </c>
      <c r="F63" s="27"/>
      <c r="G63" s="97" t="s">
        <v>186</v>
      </c>
      <c r="H63" s="21">
        <f t="shared" si="4"/>
        <v>0.14799999999999999</v>
      </c>
      <c r="I63" s="21">
        <f t="shared" si="5"/>
        <v>1.48E-7</v>
      </c>
      <c r="J63" s="97">
        <f t="shared" si="6"/>
        <v>-6.8297382846050425</v>
      </c>
      <c r="K63" s="97" t="s">
        <v>337</v>
      </c>
      <c r="L63" s="21" t="str">
        <f t="shared" si="7"/>
        <v>LOW</v>
      </c>
      <c r="M63" s="38">
        <v>500</v>
      </c>
      <c r="N63" s="29" t="s">
        <v>336</v>
      </c>
      <c r="Q63" s="21"/>
      <c r="T63" s="21">
        <v>3</v>
      </c>
      <c r="U63" s="21" t="s">
        <v>260</v>
      </c>
      <c r="V63" s="27">
        <v>20</v>
      </c>
      <c r="W63" s="21" t="s">
        <v>259</v>
      </c>
      <c r="X63" s="21" t="s">
        <v>258</v>
      </c>
      <c r="Y63" s="21" t="s">
        <v>335</v>
      </c>
      <c r="Z63" s="26">
        <v>1.6000000000000001E-4</v>
      </c>
      <c r="AA63" s="21" t="s">
        <v>256</v>
      </c>
      <c r="AB63" s="8" t="s">
        <v>334</v>
      </c>
      <c r="AC63" s="8" t="s">
        <v>191</v>
      </c>
      <c r="AG63" s="21"/>
    </row>
    <row r="64" spans="1:38" x14ac:dyDescent="0.2">
      <c r="A64" s="31">
        <v>662</v>
      </c>
      <c r="B64" s="20" t="s">
        <v>91</v>
      </c>
      <c r="C64" s="20" t="s">
        <v>186</v>
      </c>
      <c r="D64" s="32">
        <v>0.18</v>
      </c>
      <c r="E64" s="21" t="s">
        <v>373</v>
      </c>
      <c r="F64" s="32"/>
      <c r="G64" s="97" t="s">
        <v>186</v>
      </c>
      <c r="H64" s="21">
        <f t="shared" si="4"/>
        <v>0.18</v>
      </c>
      <c r="I64" s="21">
        <f t="shared" si="5"/>
        <v>1.8E-7</v>
      </c>
      <c r="J64" s="97">
        <f t="shared" si="6"/>
        <v>-6.7447274948966935</v>
      </c>
      <c r="K64" s="97" t="s">
        <v>373</v>
      </c>
      <c r="L64" s="21" t="str">
        <f t="shared" si="7"/>
        <v>LOW</v>
      </c>
      <c r="M64" s="38">
        <v>142</v>
      </c>
      <c r="N64" s="29" t="s">
        <v>281</v>
      </c>
      <c r="Q64" s="21"/>
      <c r="T64" s="21">
        <v>1</v>
      </c>
      <c r="U64" s="21" t="s">
        <v>260</v>
      </c>
      <c r="V64" s="27">
        <v>600</v>
      </c>
      <c r="W64" s="21" t="s">
        <v>259</v>
      </c>
      <c r="X64" s="21" t="s">
        <v>258</v>
      </c>
      <c r="Y64" s="21" t="s">
        <v>269</v>
      </c>
      <c r="Z64" s="26">
        <f>V64/(M64*250)</f>
        <v>1.6901408450704224E-2</v>
      </c>
      <c r="AA64" s="21" t="s">
        <v>372</v>
      </c>
      <c r="AB64" s="8" t="s">
        <v>371</v>
      </c>
      <c r="AC64" s="8" t="s">
        <v>187</v>
      </c>
      <c r="AE64" s="27">
        <v>167</v>
      </c>
      <c r="AF64" s="21" t="s">
        <v>281</v>
      </c>
      <c r="AG64" s="21"/>
    </row>
    <row r="65" spans="1:38" ht="12.75" customHeight="1" x14ac:dyDescent="0.2">
      <c r="A65" s="31">
        <v>201</v>
      </c>
      <c r="B65" s="20" t="s">
        <v>80</v>
      </c>
      <c r="C65" s="20" t="s">
        <v>186</v>
      </c>
      <c r="D65" s="32">
        <v>11.04</v>
      </c>
      <c r="E65" s="21" t="s">
        <v>500</v>
      </c>
      <c r="G65" s="97" t="s">
        <v>186</v>
      </c>
      <c r="H65" s="21">
        <f t="shared" si="4"/>
        <v>11.04</v>
      </c>
      <c r="I65" s="21">
        <f t="shared" si="5"/>
        <v>1.1039999999999999E-5</v>
      </c>
      <c r="J65" s="97">
        <f t="shared" si="6"/>
        <v>-4.9570309266068202</v>
      </c>
      <c r="K65" s="97" t="s">
        <v>500</v>
      </c>
      <c r="L65" s="21" t="str">
        <f t="shared" si="7"/>
        <v>HIGH</v>
      </c>
      <c r="M65" s="49">
        <v>0.15</v>
      </c>
      <c r="N65" s="29" t="s">
        <v>267</v>
      </c>
      <c r="Q65" s="21"/>
      <c r="T65" s="21">
        <v>2</v>
      </c>
      <c r="U65" s="21" t="s">
        <v>260</v>
      </c>
      <c r="V65" s="27">
        <v>100</v>
      </c>
      <c r="W65" s="21" t="s">
        <v>259</v>
      </c>
      <c r="X65" s="21" t="s">
        <v>258</v>
      </c>
      <c r="Y65" s="21" t="s">
        <v>269</v>
      </c>
      <c r="Z65" s="26">
        <v>2.6666666666666665</v>
      </c>
      <c r="AA65" s="21"/>
      <c r="AC65" s="8"/>
      <c r="AE65" s="27">
        <v>175.5</v>
      </c>
      <c r="AF65" s="21" t="s">
        <v>263</v>
      </c>
      <c r="AG65" s="21"/>
    </row>
    <row r="66" spans="1:38" x14ac:dyDescent="0.2">
      <c r="A66" s="31">
        <v>571</v>
      </c>
      <c r="B66" s="23" t="s">
        <v>46</v>
      </c>
      <c r="C66" s="20" t="s">
        <v>186</v>
      </c>
      <c r="D66" s="32">
        <v>7.89</v>
      </c>
      <c r="E66" s="21" t="s">
        <v>406</v>
      </c>
      <c r="F66" s="32"/>
      <c r="G66" s="97" t="s">
        <v>186</v>
      </c>
      <c r="H66" s="21">
        <f t="shared" si="4"/>
        <v>7.89</v>
      </c>
      <c r="I66" s="21">
        <f t="shared" si="5"/>
        <v>7.889999999999999E-6</v>
      </c>
      <c r="J66" s="97">
        <f t="shared" si="6"/>
        <v>-5.1029229967905794</v>
      </c>
      <c r="K66" s="97" t="s">
        <v>406</v>
      </c>
      <c r="L66" s="21" t="str">
        <f t="shared" si="7"/>
        <v>HIGH</v>
      </c>
      <c r="M66" s="33"/>
      <c r="O66" s="21" t="s">
        <v>315</v>
      </c>
      <c r="P66" s="21">
        <v>0.01</v>
      </c>
      <c r="Q66" s="21" t="s">
        <v>278</v>
      </c>
      <c r="T66" s="21">
        <v>2</v>
      </c>
      <c r="U66" s="21" t="s">
        <v>260</v>
      </c>
      <c r="V66" s="27">
        <v>4.0000000000000001E-3</v>
      </c>
      <c r="W66" s="21" t="s">
        <v>259</v>
      </c>
      <c r="X66" s="21" t="s">
        <v>293</v>
      </c>
      <c r="Y66" s="21" t="s">
        <v>273</v>
      </c>
      <c r="AA66" s="21"/>
      <c r="AG66" s="21"/>
    </row>
    <row r="67" spans="1:38" x14ac:dyDescent="0.2">
      <c r="A67" s="31">
        <v>116</v>
      </c>
      <c r="B67" s="20" t="s">
        <v>140</v>
      </c>
      <c r="C67" s="20" t="s">
        <v>186</v>
      </c>
      <c r="D67" s="32">
        <v>8.8000000000000007</v>
      </c>
      <c r="E67" s="21" t="s">
        <v>524</v>
      </c>
      <c r="G67" s="97" t="s">
        <v>186</v>
      </c>
      <c r="H67" s="21">
        <f t="shared" si="4"/>
        <v>8.8000000000000007</v>
      </c>
      <c r="I67" s="21">
        <f t="shared" si="5"/>
        <v>8.8000000000000004E-6</v>
      </c>
      <c r="J67" s="97">
        <f t="shared" si="6"/>
        <v>-5.0555173278498318</v>
      </c>
      <c r="K67" s="97" t="s">
        <v>524</v>
      </c>
      <c r="L67" s="21" t="str">
        <f t="shared" si="7"/>
        <v>HIGH</v>
      </c>
      <c r="M67" s="65"/>
      <c r="O67" s="21" t="s">
        <v>528</v>
      </c>
      <c r="P67" s="21">
        <v>1</v>
      </c>
      <c r="Q67" s="21" t="s">
        <v>278</v>
      </c>
      <c r="T67" s="21">
        <v>3</v>
      </c>
      <c r="U67" s="21" t="s">
        <v>260</v>
      </c>
      <c r="V67" s="27">
        <v>1000</v>
      </c>
      <c r="W67" s="21" t="s">
        <v>259</v>
      </c>
      <c r="X67" s="21" t="s">
        <v>258</v>
      </c>
      <c r="Y67" s="21" t="s">
        <v>273</v>
      </c>
      <c r="AA67" s="21" t="s">
        <v>286</v>
      </c>
      <c r="AB67" s="8" t="s">
        <v>473</v>
      </c>
      <c r="AC67" s="8" t="s">
        <v>187</v>
      </c>
      <c r="AG67" s="21"/>
    </row>
    <row r="68" spans="1:38" x14ac:dyDescent="0.2">
      <c r="A68" s="31">
        <v>117</v>
      </c>
      <c r="B68" s="22" t="s">
        <v>127</v>
      </c>
      <c r="C68" s="20" t="s">
        <v>186</v>
      </c>
      <c r="D68" s="27">
        <v>2.2400000000000002</v>
      </c>
      <c r="E68" s="21" t="s">
        <v>524</v>
      </c>
      <c r="G68" s="97" t="s">
        <v>186</v>
      </c>
      <c r="H68" s="21">
        <f t="shared" ref="H68:H99" si="8">AVERAGE(D68,F68)</f>
        <v>2.2400000000000002</v>
      </c>
      <c r="I68" s="21">
        <f t="shared" ref="I68:I99" si="9">H68/1000000</f>
        <v>2.2400000000000002E-6</v>
      </c>
      <c r="J68" s="97">
        <f t="shared" ref="J68:J99" si="10">LOG10(I68)</f>
        <v>-5.6497519816658368</v>
      </c>
      <c r="K68" s="97" t="s">
        <v>524</v>
      </c>
      <c r="L68" s="21" t="str">
        <f t="shared" ref="L68:L99" si="11">IF(J68&lt;-5.15,"LOW","HIGH")</f>
        <v>LOW</v>
      </c>
      <c r="M68" s="65"/>
      <c r="O68" s="21" t="s">
        <v>529</v>
      </c>
      <c r="P68" s="21">
        <v>100</v>
      </c>
      <c r="Q68" s="21" t="s">
        <v>278</v>
      </c>
      <c r="T68" s="21">
        <v>3</v>
      </c>
      <c r="U68" s="21" t="s">
        <v>260</v>
      </c>
      <c r="V68" s="27">
        <v>10000</v>
      </c>
      <c r="W68" s="21" t="s">
        <v>259</v>
      </c>
      <c r="X68" s="21" t="s">
        <v>293</v>
      </c>
      <c r="Y68" s="21" t="s">
        <v>482</v>
      </c>
      <c r="AA68" s="21"/>
      <c r="AC68" s="8"/>
      <c r="AG68" s="21"/>
    </row>
    <row r="69" spans="1:38" x14ac:dyDescent="0.2">
      <c r="A69" s="31">
        <v>127</v>
      </c>
      <c r="B69" s="20" t="s">
        <v>119</v>
      </c>
      <c r="C69" s="20" t="s">
        <v>186</v>
      </c>
      <c r="D69" s="32">
        <v>1.56</v>
      </c>
      <c r="E69" s="21" t="s">
        <v>524</v>
      </c>
      <c r="G69" s="97" t="s">
        <v>186</v>
      </c>
      <c r="H69" s="21">
        <f t="shared" si="8"/>
        <v>1.56</v>
      </c>
      <c r="I69" s="21">
        <f t="shared" si="9"/>
        <v>1.5600000000000001E-6</v>
      </c>
      <c r="J69" s="97">
        <f t="shared" si="10"/>
        <v>-5.8068754016455379</v>
      </c>
      <c r="K69" s="97" t="s">
        <v>524</v>
      </c>
      <c r="L69" s="21" t="str">
        <f t="shared" si="11"/>
        <v>LOW</v>
      </c>
      <c r="M69" s="65"/>
      <c r="O69" s="21" t="s">
        <v>526</v>
      </c>
      <c r="P69" s="21">
        <v>100</v>
      </c>
      <c r="Q69" s="21" t="s">
        <v>278</v>
      </c>
      <c r="T69" s="21">
        <v>3</v>
      </c>
      <c r="U69" s="21" t="s">
        <v>260</v>
      </c>
      <c r="V69" s="27">
        <v>4000</v>
      </c>
      <c r="W69" s="21" t="s">
        <v>259</v>
      </c>
      <c r="X69" s="21" t="s">
        <v>258</v>
      </c>
      <c r="Y69" s="21" t="s">
        <v>525</v>
      </c>
      <c r="AA69" s="21"/>
      <c r="AG69" s="21"/>
    </row>
    <row r="70" spans="1:38" x14ac:dyDescent="0.2">
      <c r="A70" s="31">
        <v>139</v>
      </c>
      <c r="B70" s="20" t="s">
        <v>151</v>
      </c>
      <c r="C70" s="20" t="s">
        <v>186</v>
      </c>
      <c r="D70" s="32">
        <v>4.4800000000000004</v>
      </c>
      <c r="E70" s="21" t="s">
        <v>524</v>
      </c>
      <c r="G70" s="97" t="s">
        <v>186</v>
      </c>
      <c r="H70" s="21">
        <f t="shared" si="8"/>
        <v>4.4800000000000004</v>
      </c>
      <c r="I70" s="21">
        <f t="shared" si="9"/>
        <v>4.4800000000000003E-6</v>
      </c>
      <c r="J70" s="97">
        <f t="shared" si="10"/>
        <v>-5.3487219860018556</v>
      </c>
      <c r="K70" s="97" t="s">
        <v>524</v>
      </c>
      <c r="L70" s="21" t="str">
        <f t="shared" si="11"/>
        <v>LOW</v>
      </c>
      <c r="M70" s="57">
        <v>0.45700000000000002</v>
      </c>
      <c r="N70" s="29" t="s">
        <v>339</v>
      </c>
      <c r="Q70" s="21"/>
      <c r="T70" s="21">
        <v>3</v>
      </c>
      <c r="U70" s="21" t="s">
        <v>260</v>
      </c>
      <c r="V70" s="27">
        <v>1000</v>
      </c>
      <c r="W70" s="21" t="s">
        <v>259</v>
      </c>
      <c r="X70" s="45" t="s">
        <v>276</v>
      </c>
      <c r="Y70" s="21" t="s">
        <v>523</v>
      </c>
      <c r="Z70" s="26">
        <v>8.7527352297592991</v>
      </c>
      <c r="AA70" s="21"/>
      <c r="AC70" s="8"/>
      <c r="AE70" s="27">
        <v>160.25</v>
      </c>
      <c r="AF70" s="21" t="s">
        <v>263</v>
      </c>
      <c r="AG70" s="21"/>
    </row>
    <row r="71" spans="1:38" x14ac:dyDescent="0.2">
      <c r="A71" s="27">
        <v>235</v>
      </c>
      <c r="B71" s="20" t="s">
        <v>130</v>
      </c>
      <c r="C71" s="20" t="s">
        <v>186</v>
      </c>
      <c r="D71" s="32">
        <v>15.7</v>
      </c>
      <c r="E71" s="21" t="s">
        <v>496</v>
      </c>
      <c r="G71" s="97" t="s">
        <v>186</v>
      </c>
      <c r="H71" s="21">
        <f t="shared" si="8"/>
        <v>15.7</v>
      </c>
      <c r="I71" s="21">
        <f t="shared" si="9"/>
        <v>1.5699999999999999E-5</v>
      </c>
      <c r="J71" s="97">
        <f t="shared" si="10"/>
        <v>-4.804100347590766</v>
      </c>
      <c r="K71" s="97" t="s">
        <v>496</v>
      </c>
      <c r="L71" s="21" t="str">
        <f t="shared" si="11"/>
        <v>HIGH</v>
      </c>
      <c r="M71" s="33"/>
      <c r="O71" s="21" t="s">
        <v>271</v>
      </c>
      <c r="P71" s="21">
        <v>0.1</v>
      </c>
      <c r="Q71" s="21" t="s">
        <v>281</v>
      </c>
      <c r="T71" s="21">
        <v>3</v>
      </c>
      <c r="U71" s="21" t="s">
        <v>260</v>
      </c>
      <c r="V71" s="27">
        <v>0.5</v>
      </c>
      <c r="W71" s="21" t="s">
        <v>259</v>
      </c>
      <c r="X71" s="45" t="s">
        <v>276</v>
      </c>
      <c r="Y71" s="21" t="s">
        <v>273</v>
      </c>
      <c r="AA71" s="21"/>
      <c r="AC71" s="8"/>
      <c r="AE71" s="27">
        <v>164</v>
      </c>
      <c r="AF71" s="21" t="s">
        <v>495</v>
      </c>
      <c r="AG71" s="21"/>
    </row>
    <row r="72" spans="1:38" ht="12.75" customHeight="1" x14ac:dyDescent="0.25">
      <c r="A72" s="27">
        <v>202</v>
      </c>
      <c r="B72" s="20" t="s">
        <v>135</v>
      </c>
      <c r="C72" s="20" t="s">
        <v>186</v>
      </c>
      <c r="D72" s="20">
        <v>19</v>
      </c>
      <c r="E72" s="70" t="s">
        <v>497</v>
      </c>
      <c r="F72" s="20"/>
      <c r="G72" s="97" t="s">
        <v>186</v>
      </c>
      <c r="H72" s="21">
        <f t="shared" si="8"/>
        <v>19</v>
      </c>
      <c r="I72" s="21">
        <f t="shared" si="9"/>
        <v>1.9000000000000001E-5</v>
      </c>
      <c r="J72" s="97">
        <f t="shared" si="10"/>
        <v>-4.7212463990471711</v>
      </c>
      <c r="K72" s="104" t="s">
        <v>497</v>
      </c>
      <c r="L72" s="21" t="str">
        <f t="shared" si="11"/>
        <v>HIGH</v>
      </c>
      <c r="M72" s="48">
        <v>6.03</v>
      </c>
      <c r="N72" s="6" t="s">
        <v>499</v>
      </c>
      <c r="Q72" s="46"/>
      <c r="T72" s="21">
        <v>1</v>
      </c>
      <c r="U72" s="21" t="s">
        <v>260</v>
      </c>
      <c r="V72" s="32">
        <v>15</v>
      </c>
      <c r="W72" s="20" t="s">
        <v>259</v>
      </c>
      <c r="X72" s="20" t="s">
        <v>258</v>
      </c>
      <c r="Y72" s="20" t="s">
        <v>269</v>
      </c>
      <c r="Z72" s="20"/>
      <c r="AA72" s="20" t="s">
        <v>498</v>
      </c>
      <c r="AB72" s="70" t="s">
        <v>497</v>
      </c>
      <c r="AC72" s="20" t="s">
        <v>191</v>
      </c>
      <c r="AD72" s="20"/>
      <c r="AE72" s="21"/>
    </row>
    <row r="73" spans="1:38" x14ac:dyDescent="0.2">
      <c r="A73" s="31">
        <v>457</v>
      </c>
      <c r="B73" s="20" t="s">
        <v>161</v>
      </c>
      <c r="C73" s="20" t="s">
        <v>186</v>
      </c>
      <c r="D73" s="32">
        <v>48</v>
      </c>
      <c r="E73" s="8" t="s">
        <v>442</v>
      </c>
      <c r="F73" s="32"/>
      <c r="G73" s="97" t="s">
        <v>186</v>
      </c>
      <c r="H73" s="21">
        <f t="shared" si="8"/>
        <v>48</v>
      </c>
      <c r="I73" s="21">
        <f t="shared" si="9"/>
        <v>4.8000000000000001E-5</v>
      </c>
      <c r="J73" s="97">
        <f t="shared" si="10"/>
        <v>-4.3187587626244124</v>
      </c>
      <c r="K73" s="98" t="s">
        <v>442</v>
      </c>
      <c r="L73" s="21" t="str">
        <f t="shared" si="11"/>
        <v>HIGH</v>
      </c>
      <c r="M73" s="33" t="s">
        <v>441</v>
      </c>
      <c r="N73" s="29" t="s">
        <v>281</v>
      </c>
      <c r="Q73" s="21"/>
      <c r="T73" s="21"/>
      <c r="U73" s="21" t="s">
        <v>277</v>
      </c>
      <c r="V73" s="27">
        <v>60</v>
      </c>
      <c r="W73" s="21" t="s">
        <v>259</v>
      </c>
      <c r="X73" s="45" t="s">
        <v>276</v>
      </c>
      <c r="Y73" s="21" t="s">
        <v>269</v>
      </c>
      <c r="Z73" s="26">
        <f>V73/(200*250)</f>
        <v>1.1999999999999999E-3</v>
      </c>
      <c r="AA73" s="21"/>
      <c r="AE73" s="27">
        <v>146</v>
      </c>
      <c r="AF73" s="21" t="s">
        <v>263</v>
      </c>
      <c r="AG73" s="21"/>
    </row>
    <row r="74" spans="1:38" ht="12.75" customHeight="1" x14ac:dyDescent="0.2">
      <c r="A74" s="31">
        <v>41</v>
      </c>
      <c r="B74" s="20" t="s">
        <v>112</v>
      </c>
      <c r="C74" s="20" t="s">
        <v>186</v>
      </c>
      <c r="D74" s="32">
        <v>0.12</v>
      </c>
      <c r="E74" s="21" t="s">
        <v>322</v>
      </c>
      <c r="G74" s="97" t="s">
        <v>186</v>
      </c>
      <c r="H74" s="21">
        <f t="shared" si="8"/>
        <v>0.12</v>
      </c>
      <c r="I74" s="21">
        <f t="shared" si="9"/>
        <v>1.1999999999999999E-7</v>
      </c>
      <c r="J74" s="97">
        <f t="shared" si="10"/>
        <v>-6.9208187539523749</v>
      </c>
      <c r="K74" s="97" t="s">
        <v>322</v>
      </c>
      <c r="L74" s="21" t="str">
        <f t="shared" si="11"/>
        <v>LOW</v>
      </c>
      <c r="M74" s="78">
        <v>3.0000000000000001E-3</v>
      </c>
      <c r="N74" s="72" t="s">
        <v>267</v>
      </c>
      <c r="P74" s="8"/>
      <c r="Q74" s="21"/>
      <c r="T74" s="77">
        <v>2</v>
      </c>
      <c r="U74" s="21" t="s">
        <v>260</v>
      </c>
      <c r="V74" s="27">
        <v>100</v>
      </c>
      <c r="W74" s="21" t="s">
        <v>259</v>
      </c>
      <c r="X74" s="21" t="s">
        <v>461</v>
      </c>
      <c r="Y74" s="21" t="s">
        <v>552</v>
      </c>
      <c r="Z74" s="26">
        <f>(V74/250)/M74</f>
        <v>133.33333333333334</v>
      </c>
      <c r="AA74" s="21"/>
      <c r="AE74" s="27">
        <v>170</v>
      </c>
      <c r="AF74" s="21" t="s">
        <v>281</v>
      </c>
      <c r="AG74" s="21"/>
    </row>
    <row r="75" spans="1:38" x14ac:dyDescent="0.2">
      <c r="A75" s="31">
        <v>539</v>
      </c>
      <c r="B75" s="20" t="s">
        <v>108</v>
      </c>
      <c r="C75" s="20" t="s">
        <v>186</v>
      </c>
      <c r="D75" s="32">
        <v>2.36</v>
      </c>
      <c r="E75" s="8" t="s">
        <v>322</v>
      </c>
      <c r="F75" s="32"/>
      <c r="G75" s="97" t="s">
        <v>186</v>
      </c>
      <c r="H75" s="21">
        <f t="shared" si="8"/>
        <v>2.36</v>
      </c>
      <c r="I75" s="21">
        <f t="shared" si="9"/>
        <v>2.3599999999999999E-6</v>
      </c>
      <c r="J75" s="97">
        <f t="shared" si="10"/>
        <v>-5.6270879970298937</v>
      </c>
      <c r="K75" s="98" t="s">
        <v>322</v>
      </c>
      <c r="L75" s="21" t="str">
        <f t="shared" si="11"/>
        <v>LOW</v>
      </c>
      <c r="M75" s="49">
        <v>0.19</v>
      </c>
      <c r="N75" s="29" t="s">
        <v>267</v>
      </c>
      <c r="Q75" s="21"/>
      <c r="T75" s="21">
        <v>4</v>
      </c>
      <c r="U75" s="21" t="s">
        <v>260</v>
      </c>
      <c r="V75" s="27">
        <v>400</v>
      </c>
      <c r="W75" s="21" t="s">
        <v>259</v>
      </c>
      <c r="X75" s="21" t="s">
        <v>258</v>
      </c>
      <c r="Y75" s="21" t="s">
        <v>269</v>
      </c>
      <c r="Z75" s="26">
        <v>8.4210526315789469</v>
      </c>
      <c r="AA75" s="21" t="s">
        <v>423</v>
      </c>
      <c r="AB75" s="8" t="s">
        <v>422</v>
      </c>
      <c r="AC75" s="8" t="s">
        <v>191</v>
      </c>
      <c r="AE75" s="27">
        <v>227.5</v>
      </c>
      <c r="AF75" s="21" t="s">
        <v>263</v>
      </c>
      <c r="AG75" s="21"/>
    </row>
    <row r="76" spans="1:38" x14ac:dyDescent="0.2">
      <c r="A76" s="31">
        <v>336</v>
      </c>
      <c r="B76" s="20" t="s">
        <v>98</v>
      </c>
      <c r="C76" s="20" t="s">
        <v>186</v>
      </c>
      <c r="D76" s="27">
        <v>25</v>
      </c>
      <c r="E76" s="21" t="s">
        <v>468</v>
      </c>
      <c r="F76" s="32"/>
      <c r="G76" s="97" t="s">
        <v>186</v>
      </c>
      <c r="H76" s="21">
        <f t="shared" si="8"/>
        <v>25</v>
      </c>
      <c r="I76" s="21">
        <f t="shared" si="9"/>
        <v>2.5000000000000001E-5</v>
      </c>
      <c r="J76" s="97">
        <f t="shared" si="10"/>
        <v>-4.6020599913279625</v>
      </c>
      <c r="K76" s="97" t="s">
        <v>468</v>
      </c>
      <c r="L76" s="21" t="str">
        <f t="shared" si="11"/>
        <v>HIGH</v>
      </c>
      <c r="M76" s="57">
        <v>2.5000000000000001E-2</v>
      </c>
      <c r="N76" s="21" t="s">
        <v>467</v>
      </c>
      <c r="Q76" s="21"/>
      <c r="T76" s="21">
        <v>2</v>
      </c>
      <c r="U76" s="21" t="s">
        <v>260</v>
      </c>
      <c r="V76" s="27">
        <v>160</v>
      </c>
      <c r="W76" s="21" t="s">
        <v>259</v>
      </c>
      <c r="X76" s="21" t="s">
        <v>258</v>
      </c>
      <c r="Y76" s="21" t="s">
        <v>269</v>
      </c>
      <c r="Z76" s="26">
        <v>25.6</v>
      </c>
      <c r="AA76" s="68"/>
      <c r="AB76" s="51"/>
      <c r="AC76" s="51"/>
      <c r="AE76" s="27">
        <v>181</v>
      </c>
      <c r="AF76" s="21" t="s">
        <v>263</v>
      </c>
      <c r="AG76" s="21"/>
    </row>
    <row r="77" spans="1:38" ht="12.75" customHeight="1" x14ac:dyDescent="0.2">
      <c r="A77" s="31">
        <v>398</v>
      </c>
      <c r="B77" s="20" t="s">
        <v>92</v>
      </c>
      <c r="C77" s="20" t="s">
        <v>186</v>
      </c>
      <c r="D77" s="32">
        <v>0.05</v>
      </c>
      <c r="E77" s="21" t="s">
        <v>455</v>
      </c>
      <c r="F77" s="32"/>
      <c r="G77" s="97" t="s">
        <v>186</v>
      </c>
      <c r="H77" s="21">
        <f t="shared" si="8"/>
        <v>0.05</v>
      </c>
      <c r="I77" s="21">
        <f t="shared" si="9"/>
        <v>5.0000000000000004E-8</v>
      </c>
      <c r="J77" s="97">
        <f t="shared" si="10"/>
        <v>-7.3010299956639813</v>
      </c>
      <c r="K77" s="97" t="s">
        <v>455</v>
      </c>
      <c r="L77" s="21" t="str">
        <f t="shared" si="11"/>
        <v>LOW</v>
      </c>
      <c r="M77" s="57">
        <v>5.0000000000000001E-3</v>
      </c>
      <c r="N77" s="21" t="s">
        <v>455</v>
      </c>
      <c r="Q77" s="21"/>
      <c r="T77" s="21"/>
      <c r="U77" s="21" t="s">
        <v>277</v>
      </c>
      <c r="V77" s="27">
        <v>20</v>
      </c>
      <c r="W77" s="21" t="s">
        <v>259</v>
      </c>
      <c r="X77" s="21" t="s">
        <v>258</v>
      </c>
      <c r="Y77" s="21" t="s">
        <v>292</v>
      </c>
      <c r="Z77" s="26">
        <v>16</v>
      </c>
      <c r="AA77" s="21"/>
      <c r="AC77" s="8"/>
      <c r="AG77" s="21"/>
    </row>
    <row r="78" spans="1:38" ht="12.75" customHeight="1" x14ac:dyDescent="0.25">
      <c r="A78" s="31">
        <v>604</v>
      </c>
      <c r="B78" s="20" t="s">
        <v>137</v>
      </c>
      <c r="C78" s="20" t="s">
        <v>186</v>
      </c>
      <c r="D78" s="32">
        <v>3.2500000000000001E-2</v>
      </c>
      <c r="E78" s="21" t="s">
        <v>399</v>
      </c>
      <c r="F78" s="32"/>
      <c r="G78" s="97" t="s">
        <v>186</v>
      </c>
      <c r="H78" s="21">
        <f t="shared" si="8"/>
        <v>3.2500000000000001E-2</v>
      </c>
      <c r="I78" s="21">
        <f t="shared" si="9"/>
        <v>3.25E-8</v>
      </c>
      <c r="J78" s="97">
        <f t="shared" si="10"/>
        <v>-7.4881166390211256</v>
      </c>
      <c r="K78" s="97" t="s">
        <v>399</v>
      </c>
      <c r="L78" s="21" t="str">
        <f t="shared" si="11"/>
        <v>LOW</v>
      </c>
      <c r="M78" s="63"/>
      <c r="N78" s="62"/>
      <c r="O78" s="62" t="s">
        <v>398</v>
      </c>
      <c r="P78" s="62">
        <v>100</v>
      </c>
      <c r="Q78" s="1" t="s">
        <v>397</v>
      </c>
      <c r="T78" s="21">
        <v>3</v>
      </c>
      <c r="U78" s="21" t="s">
        <v>260</v>
      </c>
      <c r="V78" s="27">
        <v>40000</v>
      </c>
      <c r="W78" s="21" t="s">
        <v>259</v>
      </c>
      <c r="X78" s="21" t="s">
        <v>293</v>
      </c>
      <c r="Y78" s="21" t="s">
        <v>396</v>
      </c>
      <c r="Z78" s="26">
        <v>1344.5378151260504</v>
      </c>
      <c r="AA78" s="21"/>
      <c r="AE78" s="27">
        <v>184</v>
      </c>
      <c r="AF78" s="21" t="s">
        <v>395</v>
      </c>
      <c r="AG78" s="21"/>
      <c r="AI78" s="21"/>
      <c r="AJ78" s="21"/>
      <c r="AK78" s="21"/>
      <c r="AL78" s="21"/>
    </row>
    <row r="79" spans="1:38" ht="12.75" customHeight="1" x14ac:dyDescent="0.2">
      <c r="A79" s="31">
        <v>161</v>
      </c>
      <c r="B79" s="22" t="s">
        <v>160</v>
      </c>
      <c r="C79" s="20" t="s">
        <v>186</v>
      </c>
      <c r="D79" s="32">
        <v>20</v>
      </c>
      <c r="E79" s="21" t="s">
        <v>522</v>
      </c>
      <c r="G79" s="97" t="s">
        <v>186</v>
      </c>
      <c r="H79" s="21">
        <f t="shared" si="8"/>
        <v>20</v>
      </c>
      <c r="I79" s="21">
        <f t="shared" si="9"/>
        <v>2.0000000000000002E-5</v>
      </c>
      <c r="J79" s="97">
        <f t="shared" si="10"/>
        <v>-4.6989700043360187</v>
      </c>
      <c r="K79" s="97" t="s">
        <v>522</v>
      </c>
      <c r="L79" s="21" t="str">
        <f t="shared" si="11"/>
        <v>HIGH</v>
      </c>
      <c r="M79" s="61">
        <v>1.01E-4</v>
      </c>
      <c r="N79" s="21" t="s">
        <v>521</v>
      </c>
      <c r="Q79" s="21"/>
      <c r="T79" s="21">
        <v>2</v>
      </c>
      <c r="U79" s="21" t="s">
        <v>260</v>
      </c>
      <c r="V79" s="27">
        <v>100</v>
      </c>
      <c r="W79" s="21" t="s">
        <v>259</v>
      </c>
      <c r="X79" s="21" t="s">
        <v>258</v>
      </c>
      <c r="Y79" s="21" t="s">
        <v>269</v>
      </c>
      <c r="Z79" s="26">
        <v>3960.3960396039602</v>
      </c>
      <c r="AA79" s="21" t="s">
        <v>520</v>
      </c>
      <c r="AB79" s="21" t="s">
        <v>519</v>
      </c>
      <c r="AC79" s="8" t="s">
        <v>181</v>
      </c>
      <c r="AE79" s="27">
        <v>160</v>
      </c>
      <c r="AF79" s="21" t="s">
        <v>263</v>
      </c>
      <c r="AG79" s="21"/>
    </row>
    <row r="80" spans="1:38" x14ac:dyDescent="0.2">
      <c r="A80" s="31">
        <v>2</v>
      </c>
      <c r="B80" s="20" t="s">
        <v>125</v>
      </c>
      <c r="C80" s="20" t="s">
        <v>186</v>
      </c>
      <c r="D80" s="32">
        <v>1.0329999999999999</v>
      </c>
      <c r="E80" s="20" t="s">
        <v>562</v>
      </c>
      <c r="G80" s="97" t="s">
        <v>186</v>
      </c>
      <c r="H80" s="21">
        <f t="shared" si="8"/>
        <v>1.0329999999999999</v>
      </c>
      <c r="I80" s="21">
        <f t="shared" si="9"/>
        <v>1.0329999999999999E-6</v>
      </c>
      <c r="J80" s="97">
        <f t="shared" si="10"/>
        <v>-5.9858996784803793</v>
      </c>
      <c r="K80" s="99" t="s">
        <v>562</v>
      </c>
      <c r="L80" s="21" t="str">
        <f t="shared" si="11"/>
        <v>LOW</v>
      </c>
      <c r="M80" s="33"/>
      <c r="O80" s="21" t="s">
        <v>561</v>
      </c>
      <c r="P80" s="21">
        <v>100</v>
      </c>
      <c r="Q80" s="21" t="s">
        <v>278</v>
      </c>
      <c r="T80" s="77"/>
      <c r="V80" s="27">
        <v>666</v>
      </c>
      <c r="W80" s="21" t="s">
        <v>259</v>
      </c>
      <c r="X80" s="21" t="s">
        <v>258</v>
      </c>
      <c r="Y80" s="21" t="s">
        <v>560</v>
      </c>
      <c r="AA80" s="21"/>
      <c r="AB80" s="42" t="s">
        <v>559</v>
      </c>
      <c r="AC80" s="81" t="s">
        <v>210</v>
      </c>
      <c r="AD80" s="46" t="s">
        <v>558</v>
      </c>
      <c r="AG80" s="21"/>
    </row>
    <row r="81" spans="1:34" x14ac:dyDescent="0.2">
      <c r="A81" s="31">
        <v>53</v>
      </c>
      <c r="B81" s="23" t="s">
        <v>170</v>
      </c>
      <c r="C81" s="20" t="s">
        <v>186</v>
      </c>
      <c r="D81" s="32"/>
      <c r="E81" s="8"/>
      <c r="F81" s="21">
        <v>16.7</v>
      </c>
      <c r="G81" s="21" t="s">
        <v>306</v>
      </c>
      <c r="H81" s="21">
        <f t="shared" si="8"/>
        <v>16.7</v>
      </c>
      <c r="I81" s="21">
        <f t="shared" si="9"/>
        <v>1.6699999999999999E-5</v>
      </c>
      <c r="J81" s="97">
        <f t="shared" si="10"/>
        <v>-4.7772835288524167</v>
      </c>
      <c r="K81" s="97" t="s">
        <v>306</v>
      </c>
      <c r="L81" s="21" t="str">
        <f t="shared" si="11"/>
        <v>HIGH</v>
      </c>
      <c r="M81" s="40">
        <v>27.8</v>
      </c>
      <c r="N81" s="29" t="s">
        <v>535</v>
      </c>
      <c r="Q81" s="21"/>
      <c r="T81" s="21">
        <v>1</v>
      </c>
      <c r="U81" s="21" t="s">
        <v>260</v>
      </c>
      <c r="V81" s="27">
        <v>120</v>
      </c>
      <c r="W81" s="21" t="s">
        <v>259</v>
      </c>
      <c r="X81" s="21" t="s">
        <v>258</v>
      </c>
      <c r="Y81" s="21" t="s">
        <v>407</v>
      </c>
      <c r="Z81" s="26">
        <v>1.7266187050359712E-2</v>
      </c>
      <c r="AA81" s="21"/>
      <c r="AG81" s="21"/>
    </row>
    <row r="82" spans="1:34" x14ac:dyDescent="0.2">
      <c r="A82" s="31">
        <v>177</v>
      </c>
      <c r="B82" s="20" t="s">
        <v>68</v>
      </c>
      <c r="C82" s="20" t="s">
        <v>186</v>
      </c>
      <c r="D82" s="32"/>
      <c r="E82" s="8"/>
      <c r="F82" s="21">
        <v>36.9</v>
      </c>
      <c r="G82" s="21" t="s">
        <v>321</v>
      </c>
      <c r="H82" s="21">
        <f t="shared" si="8"/>
        <v>36.9</v>
      </c>
      <c r="I82" s="21">
        <f t="shared" si="9"/>
        <v>3.6899999999999996E-5</v>
      </c>
      <c r="J82" s="97">
        <f t="shared" si="10"/>
        <v>-4.4329736338409393</v>
      </c>
      <c r="K82" s="97" t="s">
        <v>321</v>
      </c>
      <c r="L82" s="21" t="str">
        <f t="shared" si="11"/>
        <v>HIGH</v>
      </c>
      <c r="M82" s="33"/>
      <c r="O82" s="21" t="s">
        <v>398</v>
      </c>
      <c r="P82" s="21">
        <v>100</v>
      </c>
      <c r="Q82" s="21" t="s">
        <v>278</v>
      </c>
      <c r="T82" s="21">
        <v>1</v>
      </c>
      <c r="U82" s="21" t="s">
        <v>260</v>
      </c>
      <c r="V82" s="27">
        <v>150</v>
      </c>
      <c r="W82" s="21" t="s">
        <v>259</v>
      </c>
      <c r="X82" s="45" t="s">
        <v>276</v>
      </c>
      <c r="Y82" s="21" t="s">
        <v>407</v>
      </c>
      <c r="AA82" s="21"/>
      <c r="AC82" s="8"/>
      <c r="AE82" s="27">
        <v>189.5</v>
      </c>
      <c r="AF82" s="21" t="s">
        <v>263</v>
      </c>
      <c r="AG82" s="21"/>
    </row>
    <row r="83" spans="1:34" x14ac:dyDescent="0.2">
      <c r="A83" s="31">
        <v>178</v>
      </c>
      <c r="B83" s="20" t="s">
        <v>88</v>
      </c>
      <c r="C83" s="20" t="s">
        <v>186</v>
      </c>
      <c r="D83" s="32"/>
      <c r="E83" s="8"/>
      <c r="F83" s="21">
        <v>31.1</v>
      </c>
      <c r="G83" s="8" t="s">
        <v>306</v>
      </c>
      <c r="H83" s="21">
        <f t="shared" si="8"/>
        <v>31.1</v>
      </c>
      <c r="I83" s="21">
        <f t="shared" si="9"/>
        <v>3.1100000000000004E-5</v>
      </c>
      <c r="J83" s="97">
        <f t="shared" si="10"/>
        <v>-4.5072396109731621</v>
      </c>
      <c r="K83" s="98" t="s">
        <v>306</v>
      </c>
      <c r="L83" s="21" t="str">
        <f t="shared" si="11"/>
        <v>HIGH</v>
      </c>
      <c r="M83" s="40">
        <v>0.1</v>
      </c>
      <c r="N83" s="29" t="s">
        <v>263</v>
      </c>
      <c r="Q83" s="21"/>
      <c r="T83" s="21">
        <v>1</v>
      </c>
      <c r="U83" s="21" t="s">
        <v>260</v>
      </c>
      <c r="V83" s="27">
        <v>2</v>
      </c>
      <c r="W83" s="21" t="s">
        <v>259</v>
      </c>
      <c r="X83" s="45" t="s">
        <v>504</v>
      </c>
      <c r="Y83" s="21" t="s">
        <v>269</v>
      </c>
      <c r="Z83" s="26">
        <v>0.08</v>
      </c>
      <c r="AA83" s="21"/>
      <c r="AC83" s="8"/>
      <c r="AE83" s="27">
        <v>237.5</v>
      </c>
      <c r="AF83" s="21" t="s">
        <v>263</v>
      </c>
      <c r="AG83" s="21"/>
    </row>
    <row r="84" spans="1:34" x14ac:dyDescent="0.2">
      <c r="A84" s="31">
        <v>239</v>
      </c>
      <c r="B84" s="23" t="s">
        <v>128</v>
      </c>
      <c r="C84" s="20" t="s">
        <v>186</v>
      </c>
      <c r="D84" s="32"/>
      <c r="E84" s="8"/>
      <c r="F84" s="21">
        <v>45.1</v>
      </c>
      <c r="G84" s="21" t="s">
        <v>321</v>
      </c>
      <c r="H84" s="21">
        <f t="shared" si="8"/>
        <v>45.1</v>
      </c>
      <c r="I84" s="21">
        <f t="shared" si="9"/>
        <v>4.5099999999999998E-5</v>
      </c>
      <c r="J84" s="97">
        <f t="shared" si="10"/>
        <v>-4.3458234581220392</v>
      </c>
      <c r="K84" s="97" t="s">
        <v>321</v>
      </c>
      <c r="L84" s="21" t="str">
        <f t="shared" si="11"/>
        <v>HIGH</v>
      </c>
      <c r="M84" s="33"/>
      <c r="O84" s="21" t="s">
        <v>491</v>
      </c>
      <c r="P84" s="21">
        <v>10</v>
      </c>
      <c r="Q84" s="21" t="s">
        <v>278</v>
      </c>
      <c r="T84" s="21"/>
      <c r="U84" s="21" t="s">
        <v>277</v>
      </c>
      <c r="V84" s="27">
        <v>20</v>
      </c>
      <c r="W84" s="21" t="s">
        <v>319</v>
      </c>
      <c r="X84" s="21" t="s">
        <v>258</v>
      </c>
      <c r="Y84" s="21" t="s">
        <v>490</v>
      </c>
      <c r="AA84" s="21"/>
      <c r="AC84" s="8"/>
      <c r="AE84" s="27">
        <v>218</v>
      </c>
      <c r="AF84" s="21" t="s">
        <v>281</v>
      </c>
      <c r="AG84" s="21"/>
    </row>
    <row r="85" spans="1:34" x14ac:dyDescent="0.2">
      <c r="A85" s="31">
        <v>241</v>
      </c>
      <c r="B85" s="20" t="s">
        <v>48</v>
      </c>
      <c r="C85" s="20" t="s">
        <v>186</v>
      </c>
      <c r="D85" s="32"/>
      <c r="E85" s="8"/>
      <c r="F85" s="21">
        <v>54.2</v>
      </c>
      <c r="G85" s="21" t="s">
        <v>321</v>
      </c>
      <c r="H85" s="21">
        <f t="shared" si="8"/>
        <v>54.2</v>
      </c>
      <c r="I85" s="21">
        <f t="shared" si="9"/>
        <v>5.4200000000000003E-5</v>
      </c>
      <c r="J85" s="97">
        <f t="shared" si="10"/>
        <v>-4.2660007134616134</v>
      </c>
      <c r="K85" s="97" t="s">
        <v>321</v>
      </c>
      <c r="L85" s="21" t="str">
        <f t="shared" si="11"/>
        <v>HIGH</v>
      </c>
      <c r="M85" s="65">
        <v>3.1570000000000001E-2</v>
      </c>
      <c r="N85" s="29" t="s">
        <v>267</v>
      </c>
      <c r="Q85" s="21"/>
      <c r="T85" s="21">
        <v>1</v>
      </c>
      <c r="U85" s="21" t="s">
        <v>260</v>
      </c>
      <c r="V85" s="27">
        <v>100</v>
      </c>
      <c r="W85" s="21" t="s">
        <v>259</v>
      </c>
      <c r="X85" s="21" t="s">
        <v>258</v>
      </c>
      <c r="Y85" s="21" t="s">
        <v>407</v>
      </c>
      <c r="Z85" s="26">
        <v>12.670256572695598</v>
      </c>
      <c r="AA85" s="21"/>
      <c r="AC85" s="8"/>
      <c r="AE85" s="27" t="s">
        <v>402</v>
      </c>
      <c r="AF85" s="21" t="s">
        <v>263</v>
      </c>
      <c r="AG85" s="21"/>
    </row>
    <row r="86" spans="1:34" x14ac:dyDescent="0.2">
      <c r="A86" s="27">
        <v>264</v>
      </c>
      <c r="B86" s="20" t="s">
        <v>71</v>
      </c>
      <c r="C86" s="20" t="s">
        <v>186</v>
      </c>
      <c r="D86" s="32"/>
      <c r="E86" s="8"/>
      <c r="F86" s="21">
        <v>0.8</v>
      </c>
      <c r="G86" s="21" t="s">
        <v>342</v>
      </c>
      <c r="H86" s="21">
        <f t="shared" si="8"/>
        <v>0.8</v>
      </c>
      <c r="I86" s="21">
        <f t="shared" si="9"/>
        <v>8.0000000000000007E-7</v>
      </c>
      <c r="J86" s="97">
        <f t="shared" si="10"/>
        <v>-6.0969100130080562</v>
      </c>
      <c r="K86" s="97" t="s">
        <v>342</v>
      </c>
      <c r="L86" s="21" t="str">
        <f t="shared" si="11"/>
        <v>LOW</v>
      </c>
      <c r="M86" s="38">
        <v>649</v>
      </c>
      <c r="N86" s="21" t="s">
        <v>487</v>
      </c>
      <c r="Q86" s="21"/>
      <c r="R86" s="21">
        <v>3</v>
      </c>
      <c r="S86" s="21" t="s">
        <v>486</v>
      </c>
      <c r="T86" s="21">
        <v>3</v>
      </c>
      <c r="U86" s="21" t="s">
        <v>260</v>
      </c>
      <c r="V86" s="27">
        <v>400</v>
      </c>
      <c r="W86" s="21" t="s">
        <v>259</v>
      </c>
      <c r="X86" s="21" t="s">
        <v>258</v>
      </c>
      <c r="Y86" s="21" t="s">
        <v>292</v>
      </c>
      <c r="Z86" s="26">
        <v>2.465331278890601E-3</v>
      </c>
      <c r="AA86" s="21"/>
      <c r="AE86" s="27">
        <v>88</v>
      </c>
      <c r="AF86" s="21" t="s">
        <v>263</v>
      </c>
      <c r="AG86" s="21"/>
    </row>
    <row r="87" spans="1:34" x14ac:dyDescent="0.2">
      <c r="A87" s="31">
        <v>276</v>
      </c>
      <c r="B87" s="20" t="s">
        <v>162</v>
      </c>
      <c r="C87" s="20" t="s">
        <v>186</v>
      </c>
      <c r="D87" s="32"/>
      <c r="E87" s="8"/>
      <c r="F87" s="21">
        <v>7.12</v>
      </c>
      <c r="G87" s="21" t="s">
        <v>321</v>
      </c>
      <c r="H87" s="21">
        <f t="shared" si="8"/>
        <v>7.12</v>
      </c>
      <c r="I87" s="21">
        <f t="shared" si="9"/>
        <v>7.1200000000000004E-6</v>
      </c>
      <c r="J87" s="97">
        <f t="shared" si="10"/>
        <v>-5.1475200063631439</v>
      </c>
      <c r="K87" s="97" t="s">
        <v>321</v>
      </c>
      <c r="L87" s="21" t="str">
        <f t="shared" si="11"/>
        <v>HIGH</v>
      </c>
      <c r="M87" s="38">
        <v>20</v>
      </c>
      <c r="N87" s="21" t="s">
        <v>485</v>
      </c>
      <c r="Q87" s="21"/>
      <c r="T87" s="21">
        <v>1</v>
      </c>
      <c r="U87" s="21" t="s">
        <v>260</v>
      </c>
      <c r="V87" s="27">
        <v>750</v>
      </c>
      <c r="W87" s="21" t="s">
        <v>259</v>
      </c>
      <c r="X87" s="21" t="s">
        <v>258</v>
      </c>
      <c r="Y87" s="21" t="s">
        <v>269</v>
      </c>
      <c r="Z87" s="26">
        <v>0.15</v>
      </c>
      <c r="AA87" s="21" t="s">
        <v>256</v>
      </c>
      <c r="AB87" s="8" t="s">
        <v>321</v>
      </c>
      <c r="AC87" s="8" t="s">
        <v>191</v>
      </c>
      <c r="AG87" s="21"/>
    </row>
    <row r="88" spans="1:34" ht="12.75" customHeight="1" x14ac:dyDescent="0.2">
      <c r="A88" s="27">
        <v>296</v>
      </c>
      <c r="B88" s="20" t="s">
        <v>136</v>
      </c>
      <c r="C88" s="20" t="s">
        <v>186</v>
      </c>
      <c r="D88" s="32"/>
      <c r="E88" s="8"/>
      <c r="F88" s="21">
        <v>59.7</v>
      </c>
      <c r="G88" s="21" t="s">
        <v>321</v>
      </c>
      <c r="H88" s="21">
        <f t="shared" si="8"/>
        <v>59.7</v>
      </c>
      <c r="I88" s="21">
        <f t="shared" si="9"/>
        <v>5.9700000000000001E-5</v>
      </c>
      <c r="J88" s="97">
        <f t="shared" si="10"/>
        <v>-4.224025668870631</v>
      </c>
      <c r="K88" s="97" t="s">
        <v>321</v>
      </c>
      <c r="L88" s="21" t="str">
        <f t="shared" si="11"/>
        <v>HIGH</v>
      </c>
      <c r="M88" s="33"/>
      <c r="O88" s="21" t="s">
        <v>271</v>
      </c>
      <c r="P88" s="21">
        <v>0.1</v>
      </c>
      <c r="Q88" s="21" t="s">
        <v>278</v>
      </c>
      <c r="T88" s="21">
        <v>1</v>
      </c>
      <c r="U88" s="21" t="s">
        <v>260</v>
      </c>
      <c r="V88" s="27">
        <v>0.3</v>
      </c>
      <c r="W88" s="21" t="s">
        <v>319</v>
      </c>
      <c r="X88" s="21" t="s">
        <v>258</v>
      </c>
      <c r="Y88" s="21" t="s">
        <v>482</v>
      </c>
      <c r="AA88" s="21"/>
      <c r="AC88" s="8"/>
      <c r="AE88" s="27">
        <v>202</v>
      </c>
      <c r="AF88" s="21" t="s">
        <v>263</v>
      </c>
      <c r="AG88" s="21"/>
      <c r="AH88" s="21"/>
    </row>
    <row r="89" spans="1:34" x14ac:dyDescent="0.2">
      <c r="A89" s="31">
        <v>304</v>
      </c>
      <c r="B89" s="20" t="s">
        <v>154</v>
      </c>
      <c r="C89" s="20" t="s">
        <v>186</v>
      </c>
      <c r="D89" s="32"/>
      <c r="E89" s="8"/>
      <c r="F89" s="21">
        <v>70.5</v>
      </c>
      <c r="G89" s="21" t="s">
        <v>321</v>
      </c>
      <c r="H89" s="21">
        <f t="shared" si="8"/>
        <v>70.5</v>
      </c>
      <c r="I89" s="21">
        <f t="shared" si="9"/>
        <v>7.0500000000000006E-5</v>
      </c>
      <c r="J89" s="97">
        <f t="shared" si="10"/>
        <v>-4.1518108830086016</v>
      </c>
      <c r="K89" s="97" t="s">
        <v>321</v>
      </c>
      <c r="L89" s="21" t="str">
        <f t="shared" si="11"/>
        <v>HIGH</v>
      </c>
      <c r="M89" s="38">
        <v>500</v>
      </c>
      <c r="N89" s="29" t="s">
        <v>281</v>
      </c>
      <c r="Q89" s="21"/>
      <c r="T89" s="21">
        <v>1</v>
      </c>
      <c r="U89" s="21" t="s">
        <v>260</v>
      </c>
      <c r="V89" s="27">
        <v>30</v>
      </c>
      <c r="W89" s="21" t="s">
        <v>259</v>
      </c>
      <c r="X89" s="21" t="s">
        <v>258</v>
      </c>
      <c r="Y89" s="21" t="s">
        <v>407</v>
      </c>
      <c r="Z89" s="26">
        <f>V89/(M89*250)</f>
        <v>2.4000000000000001E-4</v>
      </c>
      <c r="AA89" s="21"/>
      <c r="AC89" s="8"/>
      <c r="AE89" s="27">
        <v>79.5</v>
      </c>
      <c r="AF89" s="21" t="s">
        <v>263</v>
      </c>
      <c r="AG89" s="21"/>
    </row>
    <row r="90" spans="1:34" x14ac:dyDescent="0.2">
      <c r="A90" s="31">
        <v>308</v>
      </c>
      <c r="B90" s="20" t="s">
        <v>171</v>
      </c>
      <c r="C90" s="20" t="s">
        <v>186</v>
      </c>
      <c r="D90" s="32"/>
      <c r="E90" s="8"/>
      <c r="F90" s="21">
        <v>31.7</v>
      </c>
      <c r="G90" s="21" t="s">
        <v>321</v>
      </c>
      <c r="H90" s="21">
        <f t="shared" si="8"/>
        <v>31.7</v>
      </c>
      <c r="I90" s="21">
        <f t="shared" si="9"/>
        <v>3.1699999999999998E-5</v>
      </c>
      <c r="J90" s="97">
        <f t="shared" si="10"/>
        <v>-4.4989407377822488</v>
      </c>
      <c r="K90" s="97" t="s">
        <v>321</v>
      </c>
      <c r="L90" s="21" t="str">
        <f t="shared" si="11"/>
        <v>HIGH</v>
      </c>
      <c r="M90" s="57">
        <v>14.869</v>
      </c>
      <c r="N90" s="21" t="s">
        <v>481</v>
      </c>
      <c r="Q90" s="21"/>
      <c r="T90" s="21">
        <v>1</v>
      </c>
      <c r="U90" s="21" t="s">
        <v>260</v>
      </c>
      <c r="V90" s="27">
        <v>150</v>
      </c>
      <c r="W90" s="21" t="s">
        <v>259</v>
      </c>
      <c r="X90" s="21" t="s">
        <v>258</v>
      </c>
      <c r="Y90" s="21" t="s">
        <v>437</v>
      </c>
      <c r="Z90" s="26">
        <v>4.0352411056560629E-2</v>
      </c>
      <c r="AA90" s="21"/>
      <c r="AC90" s="8"/>
      <c r="AG90" s="21"/>
    </row>
    <row r="91" spans="1:34" x14ac:dyDescent="0.2">
      <c r="A91" s="31">
        <v>322</v>
      </c>
      <c r="B91" s="20" t="s">
        <v>236</v>
      </c>
      <c r="C91" s="20" t="s">
        <v>186</v>
      </c>
      <c r="D91" s="32"/>
      <c r="E91" s="8"/>
      <c r="F91" s="21">
        <v>15.6</v>
      </c>
      <c r="G91" s="8" t="s">
        <v>306</v>
      </c>
      <c r="H91" s="21">
        <f t="shared" si="8"/>
        <v>15.6</v>
      </c>
      <c r="I91" s="21">
        <f t="shared" si="9"/>
        <v>1.56E-5</v>
      </c>
      <c r="J91" s="97">
        <f t="shared" si="10"/>
        <v>-4.8068754016455388</v>
      </c>
      <c r="K91" s="98" t="s">
        <v>306</v>
      </c>
      <c r="L91" s="21" t="str">
        <f t="shared" si="11"/>
        <v>HIGH</v>
      </c>
      <c r="M91" s="38">
        <v>31</v>
      </c>
      <c r="N91" s="69" t="s">
        <v>477</v>
      </c>
      <c r="Q91" s="21"/>
      <c r="T91" s="21">
        <v>1</v>
      </c>
      <c r="U91" s="21" t="s">
        <v>260</v>
      </c>
      <c r="V91" s="27">
        <v>12</v>
      </c>
      <c r="W91" s="21" t="s">
        <v>259</v>
      </c>
      <c r="X91" s="21" t="s">
        <v>258</v>
      </c>
      <c r="Y91" s="21" t="s">
        <v>476</v>
      </c>
      <c r="Z91" s="26">
        <v>1.5483870967741935E-3</v>
      </c>
      <c r="AA91" s="21"/>
      <c r="AC91" s="8"/>
      <c r="AG91" s="21"/>
    </row>
    <row r="92" spans="1:34" x14ac:dyDescent="0.2">
      <c r="A92" s="31">
        <v>327</v>
      </c>
      <c r="B92" s="20" t="s">
        <v>45</v>
      </c>
      <c r="C92" s="20" t="s">
        <v>186</v>
      </c>
      <c r="D92" s="32"/>
      <c r="E92" s="8"/>
      <c r="F92" s="21">
        <v>39.200000000000003</v>
      </c>
      <c r="G92" s="21" t="s">
        <v>1507</v>
      </c>
      <c r="H92" s="21">
        <f t="shared" si="8"/>
        <v>39.200000000000003</v>
      </c>
      <c r="I92" s="21">
        <f t="shared" si="9"/>
        <v>3.9200000000000004E-5</v>
      </c>
      <c r="J92" s="97">
        <f t="shared" si="10"/>
        <v>-4.4067139329795424</v>
      </c>
      <c r="K92" s="21" t="s">
        <v>1507</v>
      </c>
      <c r="L92" s="21" t="str">
        <f t="shared" si="11"/>
        <v>HIGH</v>
      </c>
      <c r="M92" s="40" t="s">
        <v>472</v>
      </c>
      <c r="N92" s="29" t="s">
        <v>267</v>
      </c>
      <c r="Q92" s="21"/>
      <c r="T92" s="21">
        <v>2</v>
      </c>
      <c r="U92" s="21" t="s">
        <v>260</v>
      </c>
      <c r="V92" s="27">
        <v>600</v>
      </c>
      <c r="W92" s="21" t="s">
        <v>259</v>
      </c>
      <c r="X92" s="21" t="s">
        <v>258</v>
      </c>
      <c r="Y92" s="21" t="s">
        <v>269</v>
      </c>
      <c r="Z92" s="26">
        <f>V92/(0.5*250)</f>
        <v>4.8</v>
      </c>
      <c r="AA92" s="21"/>
      <c r="AC92" s="8"/>
      <c r="AE92" s="27">
        <v>62</v>
      </c>
      <c r="AF92" s="21" t="s">
        <v>263</v>
      </c>
      <c r="AG92" s="21"/>
    </row>
    <row r="93" spans="1:34" x14ac:dyDescent="0.2">
      <c r="A93" s="31">
        <v>373</v>
      </c>
      <c r="B93" s="20" t="s">
        <v>65</v>
      </c>
      <c r="C93" s="20" t="s">
        <v>186</v>
      </c>
      <c r="D93" s="32"/>
      <c r="E93" s="8"/>
      <c r="F93" s="32">
        <v>21.7</v>
      </c>
      <c r="G93" s="21" t="s">
        <v>430</v>
      </c>
      <c r="H93" s="21">
        <f t="shared" si="8"/>
        <v>21.7</v>
      </c>
      <c r="I93" s="21">
        <f t="shared" si="9"/>
        <v>2.1699999999999999E-5</v>
      </c>
      <c r="J93" s="97">
        <f t="shared" si="10"/>
        <v>-4.6635402661514709</v>
      </c>
      <c r="K93" s="97" t="s">
        <v>430</v>
      </c>
      <c r="L93" s="21" t="str">
        <f t="shared" si="11"/>
        <v>HIGH</v>
      </c>
      <c r="M93" s="40">
        <v>122.8</v>
      </c>
      <c r="N93" s="29" t="s">
        <v>267</v>
      </c>
      <c r="Q93" s="21"/>
      <c r="R93" s="58" t="s">
        <v>204</v>
      </c>
      <c r="S93" s="21" t="s">
        <v>458</v>
      </c>
      <c r="T93" s="21">
        <v>1</v>
      </c>
      <c r="U93" s="21" t="s">
        <v>260</v>
      </c>
      <c r="V93" s="27">
        <v>100</v>
      </c>
      <c r="W93" s="21" t="s">
        <v>259</v>
      </c>
      <c r="X93" s="21" t="s">
        <v>258</v>
      </c>
      <c r="Y93" s="21" t="s">
        <v>269</v>
      </c>
      <c r="Z93" s="26">
        <v>3.2573289902280132E-3</v>
      </c>
      <c r="AA93" s="21"/>
      <c r="AE93" s="27">
        <v>171.4</v>
      </c>
      <c r="AF93" s="21" t="s">
        <v>263</v>
      </c>
      <c r="AG93" s="21"/>
    </row>
    <row r="94" spans="1:34" x14ac:dyDescent="0.2">
      <c r="A94" s="31">
        <v>380</v>
      </c>
      <c r="B94" s="20" t="s">
        <v>105</v>
      </c>
      <c r="C94" s="20" t="s">
        <v>186</v>
      </c>
      <c r="D94" s="32"/>
      <c r="E94" s="8"/>
      <c r="F94" s="21">
        <v>15</v>
      </c>
      <c r="G94" s="21" t="s">
        <v>342</v>
      </c>
      <c r="H94" s="21">
        <f t="shared" si="8"/>
        <v>15</v>
      </c>
      <c r="I94" s="21">
        <f t="shared" si="9"/>
        <v>1.5E-5</v>
      </c>
      <c r="J94" s="97">
        <f t="shared" si="10"/>
        <v>-4.8239087409443187</v>
      </c>
      <c r="K94" s="97" t="s">
        <v>342</v>
      </c>
      <c r="L94" s="21" t="str">
        <f t="shared" si="11"/>
        <v>HIGH</v>
      </c>
      <c r="M94" s="57">
        <v>4.0000000000000001E-3</v>
      </c>
      <c r="N94" s="21" t="s">
        <v>457</v>
      </c>
      <c r="Q94" s="21"/>
      <c r="T94" s="21">
        <v>2</v>
      </c>
      <c r="U94" s="21" t="s">
        <v>260</v>
      </c>
      <c r="V94" s="27">
        <v>200</v>
      </c>
      <c r="W94" s="21" t="s">
        <v>259</v>
      </c>
      <c r="X94" s="21" t="s">
        <v>258</v>
      </c>
      <c r="Y94" s="21" t="s">
        <v>456</v>
      </c>
      <c r="Z94" s="26">
        <v>200</v>
      </c>
      <c r="AA94" s="21"/>
      <c r="AC94" s="8"/>
      <c r="AG94" s="21"/>
    </row>
    <row r="95" spans="1:34" x14ac:dyDescent="0.2">
      <c r="A95" s="31">
        <v>436</v>
      </c>
      <c r="B95" s="20" t="s">
        <v>157</v>
      </c>
      <c r="C95" s="20" t="s">
        <v>186</v>
      </c>
      <c r="D95" s="32"/>
      <c r="E95" s="8"/>
      <c r="F95" s="21">
        <v>45.5</v>
      </c>
      <c r="G95" s="21" t="s">
        <v>321</v>
      </c>
      <c r="H95" s="21">
        <f t="shared" si="8"/>
        <v>45.5</v>
      </c>
      <c r="I95" s="21">
        <f t="shared" si="9"/>
        <v>4.5500000000000001E-5</v>
      </c>
      <c r="J95" s="97">
        <f t="shared" si="10"/>
        <v>-4.3419886033428874</v>
      </c>
      <c r="K95" s="97" t="s">
        <v>321</v>
      </c>
      <c r="L95" s="21" t="str">
        <f t="shared" si="11"/>
        <v>HIGH</v>
      </c>
      <c r="M95" s="33">
        <v>8.3339999999999998E-4</v>
      </c>
      <c r="N95" s="29" t="s">
        <v>267</v>
      </c>
      <c r="Q95" s="21"/>
      <c r="T95" s="21">
        <v>1</v>
      </c>
      <c r="U95" s="21" t="s">
        <v>260</v>
      </c>
      <c r="V95" s="27">
        <v>75</v>
      </c>
      <c r="W95" s="21" t="s">
        <v>259</v>
      </c>
      <c r="X95" s="39" t="s">
        <v>276</v>
      </c>
      <c r="Y95" s="21" t="s">
        <v>292</v>
      </c>
      <c r="Z95" s="26">
        <v>359.97120230381569</v>
      </c>
      <c r="AA95" s="21"/>
      <c r="AC95" s="8"/>
      <c r="AE95" s="27">
        <v>93</v>
      </c>
      <c r="AF95" s="21" t="s">
        <v>263</v>
      </c>
      <c r="AG95" s="21"/>
    </row>
    <row r="96" spans="1:34" ht="12.75" customHeight="1" x14ac:dyDescent="0.2">
      <c r="A96" s="31">
        <v>442</v>
      </c>
      <c r="B96" s="20" t="s">
        <v>81</v>
      </c>
      <c r="C96" s="20" t="s">
        <v>186</v>
      </c>
      <c r="D96" s="32"/>
      <c r="E96" s="8"/>
      <c r="F96" s="21">
        <v>9.4</v>
      </c>
      <c r="G96" s="21" t="s">
        <v>450</v>
      </c>
      <c r="H96" s="21">
        <f t="shared" si="8"/>
        <v>9.4</v>
      </c>
      <c r="I96" s="21">
        <f t="shared" si="9"/>
        <v>9.3999999999999998E-6</v>
      </c>
      <c r="J96" s="97">
        <f t="shared" si="10"/>
        <v>-5.0268721464003017</v>
      </c>
      <c r="K96" s="97" t="s">
        <v>450</v>
      </c>
      <c r="L96" s="21" t="str">
        <f t="shared" si="11"/>
        <v>HIGH</v>
      </c>
      <c r="M96" s="63">
        <v>1.806</v>
      </c>
      <c r="N96" s="59" t="s">
        <v>449</v>
      </c>
      <c r="Q96" s="21"/>
      <c r="T96" s="21">
        <v>2</v>
      </c>
      <c r="U96" s="21" t="s">
        <v>260</v>
      </c>
      <c r="V96" s="27">
        <v>250</v>
      </c>
      <c r="W96" s="21" t="s">
        <v>259</v>
      </c>
      <c r="X96" s="21" t="s">
        <v>258</v>
      </c>
      <c r="Y96" s="21" t="s">
        <v>292</v>
      </c>
      <c r="Z96" s="26">
        <f>(V96/250)/M96</f>
        <v>0.55370985603543743</v>
      </c>
      <c r="AA96" s="21"/>
      <c r="AC96" s="8"/>
      <c r="AE96" s="27">
        <v>259.5</v>
      </c>
      <c r="AF96" s="21" t="s">
        <v>281</v>
      </c>
      <c r="AG96" s="21"/>
    </row>
    <row r="97" spans="1:38" x14ac:dyDescent="0.2">
      <c r="A97" s="31">
        <v>464</v>
      </c>
      <c r="B97" s="20" t="s">
        <v>122</v>
      </c>
      <c r="C97" s="20" t="s">
        <v>186</v>
      </c>
      <c r="D97" s="32"/>
      <c r="E97" s="8"/>
      <c r="F97" s="46">
        <v>26.5</v>
      </c>
      <c r="G97" s="42" t="s">
        <v>303</v>
      </c>
      <c r="H97" s="21">
        <f t="shared" si="8"/>
        <v>26.5</v>
      </c>
      <c r="I97" s="21">
        <f t="shared" si="9"/>
        <v>2.65E-5</v>
      </c>
      <c r="J97" s="97">
        <f t="shared" si="10"/>
        <v>-4.5767541260631921</v>
      </c>
      <c r="K97" s="98" t="s">
        <v>303</v>
      </c>
      <c r="L97" s="21" t="str">
        <f t="shared" si="11"/>
        <v>HIGH</v>
      </c>
      <c r="M97" s="33"/>
      <c r="O97" s="21" t="s">
        <v>398</v>
      </c>
      <c r="P97" s="21">
        <v>100</v>
      </c>
      <c r="Q97" s="21" t="s">
        <v>278</v>
      </c>
      <c r="T97" s="21">
        <v>1</v>
      </c>
      <c r="U97" s="21" t="s">
        <v>260</v>
      </c>
      <c r="V97" s="27">
        <v>50</v>
      </c>
      <c r="W97" s="21" t="s">
        <v>259</v>
      </c>
      <c r="X97" s="21" t="s">
        <v>258</v>
      </c>
      <c r="Y97" s="21" t="s">
        <v>292</v>
      </c>
      <c r="AA97" s="21"/>
      <c r="AE97" s="27">
        <v>74.5</v>
      </c>
      <c r="AF97" s="21" t="s">
        <v>281</v>
      </c>
      <c r="AG97" s="21"/>
      <c r="AH97" s="21"/>
    </row>
    <row r="98" spans="1:38" x14ac:dyDescent="0.2">
      <c r="A98" s="31">
        <v>468</v>
      </c>
      <c r="B98" s="20" t="s">
        <v>129</v>
      </c>
      <c r="C98" s="20" t="s">
        <v>186</v>
      </c>
      <c r="D98" s="32"/>
      <c r="E98" s="8"/>
      <c r="F98" s="21">
        <v>17.399999999999999</v>
      </c>
      <c r="G98" s="21" t="s">
        <v>321</v>
      </c>
      <c r="H98" s="21">
        <f t="shared" si="8"/>
        <v>17.399999999999999</v>
      </c>
      <c r="I98" s="21">
        <f t="shared" si="9"/>
        <v>1.7399999999999999E-5</v>
      </c>
      <c r="J98" s="97">
        <f t="shared" si="10"/>
        <v>-4.7594507517174005</v>
      </c>
      <c r="K98" s="97" t="s">
        <v>321</v>
      </c>
      <c r="L98" s="21" t="str">
        <f t="shared" si="11"/>
        <v>HIGH</v>
      </c>
      <c r="M98" s="33"/>
      <c r="O98" s="21" t="s">
        <v>438</v>
      </c>
      <c r="P98" s="21">
        <v>1</v>
      </c>
      <c r="Q98" s="21" t="s">
        <v>278</v>
      </c>
      <c r="T98" s="21"/>
      <c r="U98" s="21" t="s">
        <v>277</v>
      </c>
      <c r="V98" s="27">
        <v>4</v>
      </c>
      <c r="W98" s="21" t="s">
        <v>259</v>
      </c>
      <c r="X98" s="21" t="s">
        <v>258</v>
      </c>
      <c r="Y98" s="21" t="s">
        <v>437</v>
      </c>
      <c r="AA98" s="21" t="s">
        <v>256</v>
      </c>
      <c r="AB98" s="8" t="s">
        <v>321</v>
      </c>
      <c r="AC98" s="8" t="s">
        <v>191</v>
      </c>
      <c r="AE98" s="27">
        <v>195</v>
      </c>
      <c r="AF98" s="21" t="s">
        <v>263</v>
      </c>
      <c r="AG98" s="21"/>
    </row>
    <row r="99" spans="1:38" x14ac:dyDescent="0.2">
      <c r="A99" s="31">
        <v>472</v>
      </c>
      <c r="B99" s="20" t="s">
        <v>62</v>
      </c>
      <c r="C99" s="20" t="s">
        <v>186</v>
      </c>
      <c r="D99" s="32"/>
      <c r="E99" s="8"/>
      <c r="F99" s="21">
        <v>18.399999999999999</v>
      </c>
      <c r="G99" s="21" t="s">
        <v>342</v>
      </c>
      <c r="H99" s="21">
        <f t="shared" si="8"/>
        <v>18.399999999999999</v>
      </c>
      <c r="I99" s="21">
        <f t="shared" si="9"/>
        <v>1.84E-5</v>
      </c>
      <c r="J99" s="97">
        <f t="shared" si="10"/>
        <v>-4.7351821769904632</v>
      </c>
      <c r="K99" s="97" t="s">
        <v>342</v>
      </c>
      <c r="L99" s="21" t="str">
        <f t="shared" si="11"/>
        <v>HIGH</v>
      </c>
      <c r="M99" s="40">
        <v>10.3</v>
      </c>
      <c r="N99" s="29" t="s">
        <v>267</v>
      </c>
      <c r="Q99" s="21"/>
      <c r="R99" s="21">
        <v>1</v>
      </c>
      <c r="S99" s="21" t="s">
        <v>434</v>
      </c>
      <c r="T99" s="21">
        <v>1</v>
      </c>
      <c r="U99" s="21" t="s">
        <v>260</v>
      </c>
      <c r="V99" s="27">
        <v>500</v>
      </c>
      <c r="W99" s="21" t="s">
        <v>259</v>
      </c>
      <c r="X99" s="21" t="s">
        <v>258</v>
      </c>
      <c r="Y99" s="21" t="s">
        <v>269</v>
      </c>
      <c r="Z99" s="26">
        <v>0.1941747572815534</v>
      </c>
      <c r="AA99" s="21"/>
      <c r="AE99" s="27">
        <v>160.5</v>
      </c>
      <c r="AF99" s="21" t="s">
        <v>263</v>
      </c>
      <c r="AG99" s="21"/>
    </row>
    <row r="100" spans="1:38" x14ac:dyDescent="0.2">
      <c r="A100" s="27">
        <v>485</v>
      </c>
      <c r="B100" s="20" t="s">
        <v>149</v>
      </c>
      <c r="C100" s="20" t="s">
        <v>186</v>
      </c>
      <c r="D100" s="32"/>
      <c r="E100" s="8"/>
      <c r="F100" s="21">
        <v>4.9000000000000004</v>
      </c>
      <c r="G100" s="21" t="s">
        <v>342</v>
      </c>
      <c r="H100" s="21">
        <f t="shared" ref="H100:H130" si="12">AVERAGE(D100,F100)</f>
        <v>4.9000000000000004</v>
      </c>
      <c r="I100" s="21">
        <f t="shared" ref="I100:I130" si="13">H100/1000000</f>
        <v>4.9000000000000005E-6</v>
      </c>
      <c r="J100" s="97">
        <f t="shared" ref="J100:J130" si="14">LOG10(I100)</f>
        <v>-5.3098039199714862</v>
      </c>
      <c r="K100" s="97" t="s">
        <v>342</v>
      </c>
      <c r="L100" s="21" t="str">
        <f t="shared" ref="L100:L130" si="15">IF(J100&lt;-5.15,"LOW","HIGH")</f>
        <v>LOW</v>
      </c>
      <c r="M100" s="38">
        <v>52</v>
      </c>
      <c r="N100" s="29" t="s">
        <v>267</v>
      </c>
      <c r="Q100" s="21"/>
      <c r="T100" s="21">
        <v>1</v>
      </c>
      <c r="U100" s="21" t="s">
        <v>260</v>
      </c>
      <c r="V100" s="27">
        <v>100</v>
      </c>
      <c r="W100" s="21" t="s">
        <v>259</v>
      </c>
      <c r="X100" s="21" t="s">
        <v>258</v>
      </c>
      <c r="Y100" s="21" t="s">
        <v>269</v>
      </c>
      <c r="Z100" s="26">
        <v>7.6923076923076927E-3</v>
      </c>
      <c r="AA100" s="21"/>
      <c r="AG100" s="21"/>
    </row>
    <row r="101" spans="1:38" x14ac:dyDescent="0.2">
      <c r="A101" s="31">
        <v>487</v>
      </c>
      <c r="B101" s="23" t="s">
        <v>57</v>
      </c>
      <c r="C101" s="20" t="s">
        <v>186</v>
      </c>
      <c r="D101" s="32"/>
      <c r="E101" s="8"/>
      <c r="F101" s="21">
        <v>25.9</v>
      </c>
      <c r="G101" s="8" t="s">
        <v>306</v>
      </c>
      <c r="H101" s="21">
        <f t="shared" si="12"/>
        <v>25.9</v>
      </c>
      <c r="I101" s="21">
        <f t="shared" si="13"/>
        <v>2.5899999999999999E-5</v>
      </c>
      <c r="J101" s="97">
        <f t="shared" si="14"/>
        <v>-4.5867002359187481</v>
      </c>
      <c r="K101" s="98" t="s">
        <v>306</v>
      </c>
      <c r="L101" s="21" t="str">
        <f t="shared" si="15"/>
        <v>HIGH</v>
      </c>
      <c r="M101" s="33"/>
      <c r="O101" s="21" t="s">
        <v>315</v>
      </c>
      <c r="P101" s="21">
        <v>0.01</v>
      </c>
      <c r="Q101" s="21" t="s">
        <v>278</v>
      </c>
      <c r="T101" s="21">
        <v>1</v>
      </c>
      <c r="U101" s="21" t="s">
        <v>260</v>
      </c>
      <c r="V101" s="27">
        <v>45</v>
      </c>
      <c r="W101" s="21" t="s">
        <v>259</v>
      </c>
      <c r="X101" s="21" t="s">
        <v>258</v>
      </c>
      <c r="Y101" s="21" t="s">
        <v>269</v>
      </c>
      <c r="AA101" s="21"/>
      <c r="AG101" s="21"/>
    </row>
    <row r="102" spans="1:38" x14ac:dyDescent="0.2">
      <c r="A102" s="31">
        <v>507</v>
      </c>
      <c r="B102" s="20" t="s">
        <v>251</v>
      </c>
      <c r="C102" s="20" t="s">
        <v>186</v>
      </c>
      <c r="D102" s="32"/>
      <c r="E102" s="8"/>
      <c r="F102" s="21">
        <v>14</v>
      </c>
      <c r="G102" s="21" t="s">
        <v>321</v>
      </c>
      <c r="H102" s="21">
        <f t="shared" si="12"/>
        <v>14</v>
      </c>
      <c r="I102" s="21">
        <f t="shared" si="13"/>
        <v>1.4E-5</v>
      </c>
      <c r="J102" s="97">
        <f t="shared" si="14"/>
        <v>-4.8538719643217618</v>
      </c>
      <c r="K102" s="97" t="s">
        <v>321</v>
      </c>
      <c r="L102" s="21" t="str">
        <f t="shared" si="15"/>
        <v>HIGH</v>
      </c>
      <c r="M102" s="67">
        <v>35.5</v>
      </c>
      <c r="N102" s="59" t="s">
        <v>432</v>
      </c>
      <c r="Q102" s="46"/>
      <c r="T102" s="21">
        <v>1</v>
      </c>
      <c r="U102" s="21" t="s">
        <v>260</v>
      </c>
      <c r="V102" s="27">
        <v>20</v>
      </c>
      <c r="W102" s="21" t="s">
        <v>319</v>
      </c>
      <c r="X102" s="45" t="s">
        <v>276</v>
      </c>
      <c r="Y102" s="21" t="s">
        <v>431</v>
      </c>
      <c r="AA102" s="21" t="s">
        <v>256</v>
      </c>
      <c r="AB102" s="8" t="s">
        <v>321</v>
      </c>
      <c r="AC102" s="8" t="s">
        <v>191</v>
      </c>
      <c r="AG102" s="21"/>
    </row>
    <row r="103" spans="1:38" x14ac:dyDescent="0.2">
      <c r="A103" s="31">
        <v>508</v>
      </c>
      <c r="B103" s="20" t="s">
        <v>101</v>
      </c>
      <c r="C103" s="20" t="s">
        <v>186</v>
      </c>
      <c r="D103" s="32"/>
      <c r="E103" s="8"/>
      <c r="F103" s="21">
        <v>143.19999999999999</v>
      </c>
      <c r="G103" s="21" t="s">
        <v>430</v>
      </c>
      <c r="H103" s="21">
        <f t="shared" si="12"/>
        <v>143.19999999999999</v>
      </c>
      <c r="I103" s="21">
        <f t="shared" si="13"/>
        <v>1.4319999999999998E-4</v>
      </c>
      <c r="J103" s="97">
        <f t="shared" si="14"/>
        <v>-3.8440569820281634</v>
      </c>
      <c r="K103" s="97" t="s">
        <v>430</v>
      </c>
      <c r="L103" s="21" t="str">
        <f t="shared" si="15"/>
        <v>HIGH</v>
      </c>
      <c r="M103" s="40">
        <v>0.1</v>
      </c>
      <c r="N103" s="29" t="s">
        <v>267</v>
      </c>
      <c r="Q103" s="21"/>
      <c r="T103" s="21">
        <v>2</v>
      </c>
      <c r="U103" s="21" t="s">
        <v>260</v>
      </c>
      <c r="V103" s="27">
        <v>900</v>
      </c>
      <c r="W103" s="21" t="s">
        <v>259</v>
      </c>
      <c r="X103" s="21" t="s">
        <v>258</v>
      </c>
      <c r="Y103" s="21" t="s">
        <v>429</v>
      </c>
      <c r="Z103" s="26">
        <v>36</v>
      </c>
      <c r="AA103" s="21"/>
      <c r="AC103" s="8"/>
      <c r="AE103" s="27">
        <v>229.5</v>
      </c>
      <c r="AF103" s="21" t="s">
        <v>263</v>
      </c>
      <c r="AG103" s="21"/>
    </row>
    <row r="104" spans="1:38" x14ac:dyDescent="0.2">
      <c r="A104" s="31">
        <v>530</v>
      </c>
      <c r="B104" s="20" t="s">
        <v>106</v>
      </c>
      <c r="C104" s="20" t="s">
        <v>186</v>
      </c>
      <c r="D104" s="32"/>
      <c r="E104" s="8"/>
      <c r="F104" s="21">
        <v>15.4</v>
      </c>
      <c r="G104" s="8" t="s">
        <v>306</v>
      </c>
      <c r="H104" s="21">
        <f t="shared" si="12"/>
        <v>15.4</v>
      </c>
      <c r="I104" s="21">
        <f t="shared" si="13"/>
        <v>1.5400000000000002E-5</v>
      </c>
      <c r="J104" s="97">
        <f t="shared" si="14"/>
        <v>-4.8124792791635365</v>
      </c>
      <c r="K104" s="98" t="s">
        <v>306</v>
      </c>
      <c r="L104" s="21" t="str">
        <f t="shared" si="15"/>
        <v>HIGH</v>
      </c>
      <c r="M104" s="33">
        <v>3.054612E-3</v>
      </c>
      <c r="N104" s="21" t="s">
        <v>427</v>
      </c>
      <c r="Q104" s="21"/>
      <c r="T104" s="21">
        <v>2</v>
      </c>
      <c r="U104" s="21" t="s">
        <v>260</v>
      </c>
      <c r="V104" s="27">
        <v>60</v>
      </c>
      <c r="W104" s="21" t="s">
        <v>259</v>
      </c>
      <c r="X104" s="21" t="s">
        <v>258</v>
      </c>
      <c r="Y104" s="21" t="s">
        <v>269</v>
      </c>
      <c r="Z104" s="26">
        <v>78.569716874025247</v>
      </c>
      <c r="AA104" s="21"/>
      <c r="AG104" s="21"/>
    </row>
    <row r="105" spans="1:38" s="28" customFormat="1" x14ac:dyDescent="0.2">
      <c r="A105" s="27">
        <v>532</v>
      </c>
      <c r="B105" s="20" t="s">
        <v>163</v>
      </c>
      <c r="C105" s="20" t="s">
        <v>186</v>
      </c>
      <c r="D105" s="32"/>
      <c r="E105" s="8"/>
      <c r="F105" s="21">
        <v>38.9</v>
      </c>
      <c r="G105" s="21" t="s">
        <v>321</v>
      </c>
      <c r="H105" s="21">
        <f t="shared" si="12"/>
        <v>38.9</v>
      </c>
      <c r="I105" s="21">
        <f t="shared" si="13"/>
        <v>3.8899999999999997E-5</v>
      </c>
      <c r="J105" s="97">
        <f t="shared" si="14"/>
        <v>-4.4100503986742927</v>
      </c>
      <c r="K105" s="97" t="s">
        <v>321</v>
      </c>
      <c r="L105" s="21" t="str">
        <f t="shared" si="15"/>
        <v>HIGH</v>
      </c>
      <c r="M105" s="57">
        <v>4.2999999999999997E-2</v>
      </c>
      <c r="N105" s="29" t="s">
        <v>267</v>
      </c>
      <c r="O105" s="21"/>
      <c r="P105" s="21"/>
      <c r="Q105" s="21"/>
      <c r="R105" s="21"/>
      <c r="S105" s="21"/>
      <c r="T105" s="21">
        <v>2</v>
      </c>
      <c r="U105" s="21" t="s">
        <v>260</v>
      </c>
      <c r="V105" s="27">
        <v>10</v>
      </c>
      <c r="W105" s="21" t="s">
        <v>259</v>
      </c>
      <c r="X105" s="21" t="s">
        <v>258</v>
      </c>
      <c r="Y105" s="21" t="s">
        <v>269</v>
      </c>
      <c r="Z105" s="26">
        <v>0.93023255813953487</v>
      </c>
      <c r="AA105" s="21"/>
      <c r="AB105" s="8"/>
      <c r="AD105" s="26"/>
      <c r="AE105" s="27">
        <v>225</v>
      </c>
      <c r="AF105" s="21" t="s">
        <v>263</v>
      </c>
      <c r="AG105" s="21"/>
      <c r="AH105" s="26"/>
      <c r="AI105" s="26"/>
      <c r="AJ105" s="26"/>
      <c r="AK105" s="26"/>
      <c r="AL105" s="26"/>
    </row>
    <row r="106" spans="1:38" x14ac:dyDescent="0.2">
      <c r="A106" s="27">
        <v>542</v>
      </c>
      <c r="B106" s="20" t="s">
        <v>174</v>
      </c>
      <c r="C106" s="20" t="s">
        <v>186</v>
      </c>
      <c r="D106" s="32"/>
      <c r="E106" s="8"/>
      <c r="F106" s="21">
        <v>33.700000000000003</v>
      </c>
      <c r="G106" s="21" t="s">
        <v>321</v>
      </c>
      <c r="H106" s="21">
        <f t="shared" si="12"/>
        <v>33.700000000000003</v>
      </c>
      <c r="I106" s="21">
        <f t="shared" si="13"/>
        <v>3.3700000000000006E-5</v>
      </c>
      <c r="J106" s="97">
        <f t="shared" si="14"/>
        <v>-4.4723700991286615</v>
      </c>
      <c r="K106" s="97" t="s">
        <v>321</v>
      </c>
      <c r="L106" s="21" t="str">
        <f t="shared" si="15"/>
        <v>HIGH</v>
      </c>
      <c r="M106" s="57">
        <v>2.5000000000000001E-2</v>
      </c>
      <c r="N106" s="29" t="s">
        <v>339</v>
      </c>
      <c r="Q106" s="21"/>
      <c r="T106" s="21">
        <v>1</v>
      </c>
      <c r="U106" s="21" t="s">
        <v>260</v>
      </c>
      <c r="V106" s="27">
        <v>100</v>
      </c>
      <c r="W106" s="21" t="s">
        <v>259</v>
      </c>
      <c r="X106" s="21" t="s">
        <v>258</v>
      </c>
      <c r="Y106" s="21" t="s">
        <v>292</v>
      </c>
      <c r="Z106" s="26">
        <v>16</v>
      </c>
      <c r="AA106" s="21"/>
      <c r="AC106" s="8"/>
      <c r="AE106" s="27">
        <v>214</v>
      </c>
      <c r="AF106" s="21" t="s">
        <v>281</v>
      </c>
      <c r="AG106" s="21"/>
    </row>
    <row r="107" spans="1:38" x14ac:dyDescent="0.2">
      <c r="A107" s="31">
        <v>544</v>
      </c>
      <c r="B107" s="20" t="s">
        <v>116</v>
      </c>
      <c r="C107" s="20" t="s">
        <v>186</v>
      </c>
      <c r="D107" s="32"/>
      <c r="E107" s="8"/>
      <c r="F107" s="21">
        <v>18.8</v>
      </c>
      <c r="G107" s="8" t="s">
        <v>306</v>
      </c>
      <c r="H107" s="21">
        <f t="shared" si="12"/>
        <v>18.8</v>
      </c>
      <c r="I107" s="21">
        <f t="shared" si="13"/>
        <v>1.88E-5</v>
      </c>
      <c r="J107" s="97">
        <f t="shared" si="14"/>
        <v>-4.7258421507363204</v>
      </c>
      <c r="K107" s="98" t="s">
        <v>306</v>
      </c>
      <c r="L107" s="21" t="str">
        <f t="shared" si="15"/>
        <v>HIGH</v>
      </c>
      <c r="M107" s="33"/>
      <c r="O107" s="21" t="s">
        <v>315</v>
      </c>
      <c r="P107" s="21">
        <v>0.01</v>
      </c>
      <c r="Q107" s="43" t="s">
        <v>421</v>
      </c>
      <c r="T107" s="21">
        <v>2</v>
      </c>
      <c r="U107" s="21" t="s">
        <v>260</v>
      </c>
      <c r="V107" s="27">
        <v>20</v>
      </c>
      <c r="W107" s="21" t="s">
        <v>259</v>
      </c>
      <c r="X107" s="21" t="s">
        <v>258</v>
      </c>
      <c r="Y107" s="21" t="s">
        <v>269</v>
      </c>
      <c r="AA107" s="21" t="s">
        <v>420</v>
      </c>
      <c r="AB107" s="21" t="s">
        <v>419</v>
      </c>
      <c r="AC107" s="8" t="s">
        <v>191</v>
      </c>
      <c r="AD107" s="26" t="s">
        <v>418</v>
      </c>
      <c r="AG107" s="21"/>
    </row>
    <row r="108" spans="1:38" x14ac:dyDescent="0.2">
      <c r="A108" s="31">
        <v>562</v>
      </c>
      <c r="B108" s="20" t="s">
        <v>165</v>
      </c>
      <c r="C108" s="20" t="s">
        <v>186</v>
      </c>
      <c r="D108" s="32"/>
      <c r="E108" s="8"/>
      <c r="F108" s="21">
        <v>35</v>
      </c>
      <c r="G108" s="21" t="s">
        <v>334</v>
      </c>
      <c r="H108" s="21">
        <f t="shared" si="12"/>
        <v>35</v>
      </c>
      <c r="I108" s="21">
        <f t="shared" si="13"/>
        <v>3.4999999999999997E-5</v>
      </c>
      <c r="J108" s="97">
        <f t="shared" si="14"/>
        <v>-4.4559319556497243</v>
      </c>
      <c r="K108" s="97" t="s">
        <v>334</v>
      </c>
      <c r="L108" s="21" t="str">
        <f t="shared" si="15"/>
        <v>HIGH</v>
      </c>
      <c r="M108" s="40">
        <v>0.8</v>
      </c>
      <c r="N108" s="8" t="s">
        <v>409</v>
      </c>
      <c r="Q108" s="21"/>
      <c r="T108" s="21">
        <v>1</v>
      </c>
      <c r="U108" s="21" t="s">
        <v>260</v>
      </c>
      <c r="V108" s="27">
        <v>5</v>
      </c>
      <c r="W108" s="21" t="s">
        <v>259</v>
      </c>
      <c r="X108" s="21" t="s">
        <v>258</v>
      </c>
      <c r="Y108" s="21" t="s">
        <v>292</v>
      </c>
      <c r="Z108" s="26">
        <v>2.5000000000000001E-2</v>
      </c>
      <c r="AA108" s="21"/>
      <c r="AE108" s="27">
        <v>129.5</v>
      </c>
      <c r="AF108" s="21" t="s">
        <v>281</v>
      </c>
      <c r="AG108" s="21"/>
    </row>
    <row r="109" spans="1:38" x14ac:dyDescent="0.2">
      <c r="A109" s="31">
        <v>573</v>
      </c>
      <c r="B109" s="20" t="s">
        <v>58</v>
      </c>
      <c r="C109" s="20" t="s">
        <v>186</v>
      </c>
      <c r="D109" s="32"/>
      <c r="E109" s="8"/>
      <c r="F109" s="46">
        <v>3.5</v>
      </c>
      <c r="G109" s="8" t="s">
        <v>303</v>
      </c>
      <c r="H109" s="21">
        <f t="shared" si="12"/>
        <v>3.5</v>
      </c>
      <c r="I109" s="21">
        <f t="shared" si="13"/>
        <v>3.4999999999999999E-6</v>
      </c>
      <c r="J109" s="97">
        <f t="shared" si="14"/>
        <v>-5.4559319556497243</v>
      </c>
      <c r="K109" s="98" t="s">
        <v>303</v>
      </c>
      <c r="L109" s="21" t="str">
        <f t="shared" si="15"/>
        <v>LOW</v>
      </c>
      <c r="M109" s="57">
        <v>6.2130000000000001</v>
      </c>
      <c r="N109" s="21" t="s">
        <v>405</v>
      </c>
      <c r="Q109" s="21"/>
      <c r="T109" s="21">
        <v>1</v>
      </c>
      <c r="U109" s="21" t="s">
        <v>260</v>
      </c>
      <c r="V109" s="27">
        <v>60</v>
      </c>
      <c r="W109" s="21" t="s">
        <v>259</v>
      </c>
      <c r="X109" s="21" t="s">
        <v>258</v>
      </c>
      <c r="Y109" s="21" t="s">
        <v>292</v>
      </c>
      <c r="Z109" s="26">
        <v>3.8628681796233702E-2</v>
      </c>
      <c r="AA109" s="21"/>
      <c r="AE109" s="27">
        <f>AVERAGE(120,133)</f>
        <v>126.5</v>
      </c>
      <c r="AF109" s="21" t="s">
        <v>281</v>
      </c>
      <c r="AG109" s="21"/>
    </row>
    <row r="110" spans="1:38" x14ac:dyDescent="0.2">
      <c r="A110" s="31">
        <v>586</v>
      </c>
      <c r="B110" s="20" t="s">
        <v>86</v>
      </c>
      <c r="C110" s="20" t="s">
        <v>186</v>
      </c>
      <c r="D110" s="32"/>
      <c r="E110" s="8"/>
      <c r="F110" s="21">
        <v>30.5</v>
      </c>
      <c r="G110" s="21" t="s">
        <v>321</v>
      </c>
      <c r="H110" s="21">
        <f t="shared" si="12"/>
        <v>30.5</v>
      </c>
      <c r="I110" s="21">
        <f t="shared" si="13"/>
        <v>3.0499999999999999E-5</v>
      </c>
      <c r="J110" s="97">
        <f t="shared" si="14"/>
        <v>-4.5157001606532141</v>
      </c>
      <c r="K110" s="97" t="s">
        <v>321</v>
      </c>
      <c r="L110" s="21" t="str">
        <f t="shared" si="15"/>
        <v>HIGH</v>
      </c>
      <c r="M110" s="65">
        <v>2.828E-2</v>
      </c>
      <c r="N110" s="29" t="s">
        <v>267</v>
      </c>
      <c r="Q110" s="21"/>
      <c r="T110" s="21"/>
      <c r="U110" s="21" t="s">
        <v>277</v>
      </c>
      <c r="V110" s="27">
        <v>8</v>
      </c>
      <c r="W110" s="21" t="s">
        <v>259</v>
      </c>
      <c r="X110" s="21" t="s">
        <v>258</v>
      </c>
      <c r="Y110" s="21" t="s">
        <v>269</v>
      </c>
      <c r="Z110" s="26">
        <v>1.1315417256011315</v>
      </c>
      <c r="AA110" s="21"/>
      <c r="AC110" s="8"/>
      <c r="AE110" s="27">
        <v>97</v>
      </c>
      <c r="AF110" s="21" t="s">
        <v>263</v>
      </c>
      <c r="AG110" s="21"/>
      <c r="AI110" s="21"/>
      <c r="AJ110" s="21"/>
      <c r="AK110" s="21"/>
      <c r="AL110" s="21"/>
    </row>
    <row r="111" spans="1:38" ht="15" customHeight="1" x14ac:dyDescent="0.2">
      <c r="A111" s="31">
        <v>615</v>
      </c>
      <c r="B111" s="20" t="s">
        <v>83</v>
      </c>
      <c r="C111" s="20" t="s">
        <v>186</v>
      </c>
      <c r="D111" s="32"/>
      <c r="E111" s="8"/>
      <c r="F111" s="21">
        <v>12.8</v>
      </c>
      <c r="G111" s="8" t="s">
        <v>306</v>
      </c>
      <c r="H111" s="21">
        <f t="shared" si="12"/>
        <v>12.8</v>
      </c>
      <c r="I111" s="21">
        <f t="shared" si="13"/>
        <v>1.2800000000000001E-5</v>
      </c>
      <c r="J111" s="97">
        <f t="shared" si="14"/>
        <v>-4.8927900303521312</v>
      </c>
      <c r="K111" s="98" t="s">
        <v>306</v>
      </c>
      <c r="L111" s="21" t="str">
        <f t="shared" si="15"/>
        <v>HIGH</v>
      </c>
      <c r="M111" s="33" t="s">
        <v>394</v>
      </c>
      <c r="N111" s="29" t="s">
        <v>393</v>
      </c>
      <c r="Q111" s="21"/>
      <c r="T111" s="21">
        <v>3</v>
      </c>
      <c r="U111" s="21" t="s">
        <v>260</v>
      </c>
      <c r="V111" s="27">
        <v>0.7</v>
      </c>
      <c r="W111" s="21" t="s">
        <v>259</v>
      </c>
      <c r="X111" s="21" t="s">
        <v>258</v>
      </c>
      <c r="Y111" s="21" t="s">
        <v>269</v>
      </c>
      <c r="Z111" s="26">
        <f>V111/(10*250)</f>
        <v>2.7999999999999998E-4</v>
      </c>
      <c r="AA111" s="21"/>
      <c r="AG111" s="21"/>
      <c r="AH111" s="21"/>
    </row>
    <row r="112" spans="1:38" x14ac:dyDescent="0.2">
      <c r="A112" s="31">
        <v>628</v>
      </c>
      <c r="B112" s="20" t="s">
        <v>173</v>
      </c>
      <c r="C112" s="20" t="s">
        <v>186</v>
      </c>
      <c r="D112" s="32"/>
      <c r="E112" s="8"/>
      <c r="F112" s="21">
        <v>70.3</v>
      </c>
      <c r="G112" s="21" t="s">
        <v>321</v>
      </c>
      <c r="H112" s="21">
        <f t="shared" si="12"/>
        <v>70.3</v>
      </c>
      <c r="I112" s="21">
        <f t="shared" si="13"/>
        <v>7.0300000000000001E-5</v>
      </c>
      <c r="J112" s="97">
        <f t="shared" si="14"/>
        <v>-4.1530446749801762</v>
      </c>
      <c r="K112" s="97" t="s">
        <v>321</v>
      </c>
      <c r="L112" s="21" t="str">
        <f t="shared" si="15"/>
        <v>HIGH</v>
      </c>
      <c r="M112" s="61">
        <v>1.0549999999999999E-3</v>
      </c>
      <c r="N112" s="29" t="s">
        <v>267</v>
      </c>
      <c r="Q112" s="21"/>
      <c r="T112" s="21"/>
      <c r="U112" s="21" t="s">
        <v>277</v>
      </c>
      <c r="V112" s="27">
        <v>30</v>
      </c>
      <c r="W112" s="21" t="s">
        <v>259</v>
      </c>
      <c r="X112" s="21" t="s">
        <v>258</v>
      </c>
      <c r="Y112" s="21" t="s">
        <v>292</v>
      </c>
      <c r="Z112" s="26">
        <v>113.74407582938389</v>
      </c>
      <c r="AA112" s="21"/>
      <c r="AC112" s="8"/>
      <c r="AE112" s="27">
        <v>86</v>
      </c>
      <c r="AF112" s="21" t="s">
        <v>263</v>
      </c>
      <c r="AG112" s="21"/>
      <c r="AH112" s="21"/>
    </row>
    <row r="113" spans="1:34" x14ac:dyDescent="0.2">
      <c r="A113" s="31">
        <v>634</v>
      </c>
      <c r="B113" s="20" t="s">
        <v>153</v>
      </c>
      <c r="C113" s="20" t="s">
        <v>186</v>
      </c>
      <c r="D113" s="32"/>
      <c r="E113" s="8"/>
      <c r="F113" s="32">
        <v>21.9</v>
      </c>
      <c r="G113" s="21" t="s">
        <v>274</v>
      </c>
      <c r="H113" s="21">
        <f t="shared" si="12"/>
        <v>21.9</v>
      </c>
      <c r="I113" s="21">
        <f t="shared" si="13"/>
        <v>2.1899999999999997E-5</v>
      </c>
      <c r="J113" s="97">
        <f t="shared" si="14"/>
        <v>-4.6595558851598815</v>
      </c>
      <c r="K113" s="97" t="s">
        <v>274</v>
      </c>
      <c r="L113" s="21" t="str">
        <f t="shared" si="15"/>
        <v>HIGH</v>
      </c>
      <c r="M113" s="35">
        <v>3.7000000000000002E-3</v>
      </c>
      <c r="N113" s="29" t="s">
        <v>267</v>
      </c>
      <c r="Q113" s="21"/>
      <c r="T113" s="21">
        <v>2</v>
      </c>
      <c r="U113" s="21" t="s">
        <v>260</v>
      </c>
      <c r="V113" s="27">
        <v>100</v>
      </c>
      <c r="W113" s="21" t="s">
        <v>259</v>
      </c>
      <c r="X113" s="45" t="s">
        <v>276</v>
      </c>
      <c r="Y113" s="21" t="s">
        <v>388</v>
      </c>
      <c r="Z113" s="26">
        <v>108.1081081081081</v>
      </c>
      <c r="AA113" s="21"/>
      <c r="AC113" s="8"/>
      <c r="AE113" s="27">
        <v>75.5</v>
      </c>
      <c r="AF113" s="21" t="s">
        <v>263</v>
      </c>
      <c r="AG113" s="21"/>
      <c r="AH113" s="21"/>
    </row>
    <row r="114" spans="1:34" x14ac:dyDescent="0.2">
      <c r="A114" s="27">
        <v>642</v>
      </c>
      <c r="B114" s="23" t="s">
        <v>72</v>
      </c>
      <c r="C114" s="20" t="s">
        <v>186</v>
      </c>
      <c r="D114" s="32"/>
      <c r="E114" s="8"/>
      <c r="F114" s="21">
        <v>1.02</v>
      </c>
      <c r="G114" s="21" t="s">
        <v>321</v>
      </c>
      <c r="H114" s="21">
        <f t="shared" si="12"/>
        <v>1.02</v>
      </c>
      <c r="I114" s="21">
        <f t="shared" si="13"/>
        <v>1.02E-6</v>
      </c>
      <c r="J114" s="97">
        <f t="shared" si="14"/>
        <v>-5.991399828238082</v>
      </c>
      <c r="K114" s="97" t="s">
        <v>321</v>
      </c>
      <c r="L114" s="21" t="str">
        <f t="shared" si="15"/>
        <v>LOW</v>
      </c>
      <c r="M114" s="33"/>
      <c r="O114" s="21" t="s">
        <v>386</v>
      </c>
      <c r="P114" s="21">
        <v>1000</v>
      </c>
      <c r="Q114" s="21" t="s">
        <v>278</v>
      </c>
      <c r="T114" s="21">
        <v>3</v>
      </c>
      <c r="U114" s="21" t="s">
        <v>260</v>
      </c>
      <c r="V114" s="27">
        <v>120</v>
      </c>
      <c r="W114" s="21" t="s">
        <v>259</v>
      </c>
      <c r="X114" s="21" t="s">
        <v>258</v>
      </c>
      <c r="Y114" s="21" t="s">
        <v>385</v>
      </c>
      <c r="AA114" s="21"/>
      <c r="AC114" s="8"/>
      <c r="AE114" s="27">
        <v>153</v>
      </c>
      <c r="AF114" s="21" t="s">
        <v>281</v>
      </c>
      <c r="AG114" s="21"/>
    </row>
    <row r="115" spans="1:34" ht="12.75" customHeight="1" x14ac:dyDescent="0.25">
      <c r="A115" s="31">
        <v>644</v>
      </c>
      <c r="B115" s="20" t="s">
        <v>114</v>
      </c>
      <c r="C115" s="20" t="s">
        <v>186</v>
      </c>
      <c r="D115" s="32"/>
      <c r="E115" s="8"/>
      <c r="F115" s="21">
        <v>21.8</v>
      </c>
      <c r="G115" s="8" t="s">
        <v>306</v>
      </c>
      <c r="H115" s="21">
        <f t="shared" si="12"/>
        <v>21.8</v>
      </c>
      <c r="I115" s="21">
        <f t="shared" si="13"/>
        <v>2.1800000000000001E-5</v>
      </c>
      <c r="J115" s="97">
        <f t="shared" si="14"/>
        <v>-4.6615435063953949</v>
      </c>
      <c r="K115" s="98" t="s">
        <v>306</v>
      </c>
      <c r="L115" s="21" t="str">
        <f t="shared" si="15"/>
        <v>HIGH</v>
      </c>
      <c r="M115" s="49">
        <v>0.4</v>
      </c>
      <c r="N115" s="1" t="s">
        <v>384</v>
      </c>
      <c r="Q115" s="21"/>
      <c r="T115" s="21">
        <v>1</v>
      </c>
      <c r="U115" s="21" t="s">
        <v>260</v>
      </c>
      <c r="V115" s="27">
        <v>400</v>
      </c>
      <c r="W115" s="21" t="s">
        <v>259</v>
      </c>
      <c r="X115" s="21" t="s">
        <v>258</v>
      </c>
      <c r="Y115" s="21" t="s">
        <v>383</v>
      </c>
      <c r="Z115" s="26">
        <v>0.67510548523206748</v>
      </c>
      <c r="AA115" s="21" t="s">
        <v>256</v>
      </c>
      <c r="AB115" s="8" t="s">
        <v>364</v>
      </c>
      <c r="AC115" s="8" t="s">
        <v>191</v>
      </c>
      <c r="AE115" s="27">
        <v>172.5</v>
      </c>
      <c r="AF115" s="21" t="s">
        <v>281</v>
      </c>
      <c r="AG115" s="21"/>
    </row>
    <row r="116" spans="1:34" x14ac:dyDescent="0.2">
      <c r="A116" s="27">
        <v>654</v>
      </c>
      <c r="B116" s="20" t="s">
        <v>132</v>
      </c>
      <c r="C116" s="20" t="s">
        <v>186</v>
      </c>
      <c r="D116" s="32"/>
      <c r="E116" s="8"/>
      <c r="F116" s="21">
        <v>33.4</v>
      </c>
      <c r="G116" s="8" t="s">
        <v>306</v>
      </c>
      <c r="H116" s="21">
        <f t="shared" si="12"/>
        <v>33.4</v>
      </c>
      <c r="I116" s="21">
        <f t="shared" si="13"/>
        <v>3.3399999999999999E-5</v>
      </c>
      <c r="J116" s="97">
        <f t="shared" si="14"/>
        <v>-4.4762535331884354</v>
      </c>
      <c r="K116" s="98" t="s">
        <v>306</v>
      </c>
      <c r="L116" s="21" t="str">
        <f t="shared" si="15"/>
        <v>HIGH</v>
      </c>
      <c r="M116" s="49">
        <v>0.21</v>
      </c>
      <c r="N116" s="21" t="s">
        <v>380</v>
      </c>
      <c r="Q116" s="21"/>
      <c r="T116" s="21">
        <v>1</v>
      </c>
      <c r="U116" s="21" t="s">
        <v>260</v>
      </c>
      <c r="V116" s="27">
        <v>8</v>
      </c>
      <c r="W116" s="21" t="s">
        <v>259</v>
      </c>
      <c r="X116" s="45" t="s">
        <v>276</v>
      </c>
      <c r="Y116" s="21" t="s">
        <v>269</v>
      </c>
      <c r="Z116" s="26">
        <v>0.15238095238095239</v>
      </c>
      <c r="AA116" s="21"/>
      <c r="AC116" s="8"/>
      <c r="AE116" s="27">
        <v>114</v>
      </c>
      <c r="AF116" s="21" t="s">
        <v>281</v>
      </c>
      <c r="AG116" s="21"/>
    </row>
    <row r="117" spans="1:34" ht="12.75" customHeight="1" x14ac:dyDescent="0.2">
      <c r="A117" s="31">
        <v>657</v>
      </c>
      <c r="B117" s="23" t="s">
        <v>142</v>
      </c>
      <c r="C117" s="20" t="s">
        <v>186</v>
      </c>
      <c r="D117" s="32"/>
      <c r="E117" s="8"/>
      <c r="F117" s="21">
        <v>12.2</v>
      </c>
      <c r="G117" s="8" t="s">
        <v>306</v>
      </c>
      <c r="H117" s="21">
        <f t="shared" si="12"/>
        <v>12.2</v>
      </c>
      <c r="I117" s="21">
        <f t="shared" si="13"/>
        <v>1.22E-5</v>
      </c>
      <c r="J117" s="97">
        <f t="shared" si="14"/>
        <v>-4.9136401693252516</v>
      </c>
      <c r="K117" s="98" t="s">
        <v>306</v>
      </c>
      <c r="L117" s="21" t="str">
        <f t="shared" si="15"/>
        <v>HIGH</v>
      </c>
      <c r="M117" s="38">
        <v>250</v>
      </c>
      <c r="N117" s="21" t="s">
        <v>374</v>
      </c>
      <c r="Q117" s="21"/>
      <c r="T117" s="21">
        <v>1</v>
      </c>
      <c r="U117" s="21" t="s">
        <v>260</v>
      </c>
      <c r="V117" s="27">
        <v>4</v>
      </c>
      <c r="W117" s="21" t="s">
        <v>259</v>
      </c>
      <c r="X117" s="21" t="s">
        <v>258</v>
      </c>
      <c r="Y117" s="21" t="s">
        <v>304</v>
      </c>
      <c r="Z117" s="26">
        <v>6.3999999999999997E-5</v>
      </c>
      <c r="AA117" s="21"/>
      <c r="AC117" s="8"/>
      <c r="AE117" s="27">
        <v>170.5</v>
      </c>
      <c r="AF117" s="21" t="s">
        <v>281</v>
      </c>
      <c r="AG117" s="21"/>
    </row>
    <row r="118" spans="1:34" ht="12.75" customHeight="1" x14ac:dyDescent="0.25">
      <c r="A118" s="31">
        <v>667</v>
      </c>
      <c r="B118" s="20" t="s">
        <v>145</v>
      </c>
      <c r="C118" s="20" t="s">
        <v>186</v>
      </c>
      <c r="D118" s="32"/>
      <c r="E118" s="8"/>
      <c r="F118" s="21">
        <v>30.4</v>
      </c>
      <c r="G118" s="8" t="s">
        <v>306</v>
      </c>
      <c r="H118" s="21">
        <f t="shared" si="12"/>
        <v>30.4</v>
      </c>
      <c r="I118" s="21">
        <f t="shared" si="13"/>
        <v>3.0399999999999997E-5</v>
      </c>
      <c r="J118" s="97">
        <f t="shared" si="14"/>
        <v>-4.5171264163912461</v>
      </c>
      <c r="K118" s="98" t="s">
        <v>306</v>
      </c>
      <c r="L118" s="21" t="str">
        <f t="shared" si="15"/>
        <v>HIGH</v>
      </c>
      <c r="M118" s="33"/>
      <c r="O118" s="21" t="s">
        <v>271</v>
      </c>
      <c r="P118" s="21">
        <v>0.1</v>
      </c>
      <c r="Q118" s="44" t="s">
        <v>366</v>
      </c>
      <c r="T118" s="21">
        <v>1</v>
      </c>
      <c r="U118" s="21" t="s">
        <v>260</v>
      </c>
      <c r="V118" s="27">
        <v>50</v>
      </c>
      <c r="W118" s="21" t="s">
        <v>259</v>
      </c>
      <c r="X118" s="21" t="s">
        <v>258</v>
      </c>
      <c r="Y118" s="21" t="s">
        <v>269</v>
      </c>
      <c r="AA118" s="21" t="s">
        <v>365</v>
      </c>
      <c r="AB118" s="8" t="s">
        <v>364</v>
      </c>
      <c r="AC118" s="8" t="s">
        <v>191</v>
      </c>
      <c r="AG118" s="21"/>
    </row>
    <row r="119" spans="1:34" x14ac:dyDescent="0.2">
      <c r="A119" s="31">
        <v>673</v>
      </c>
      <c r="B119" s="20" t="s">
        <v>144</v>
      </c>
      <c r="C119" s="20" t="s">
        <v>186</v>
      </c>
      <c r="D119" s="32"/>
      <c r="E119" s="8"/>
      <c r="F119" s="21">
        <v>27.3</v>
      </c>
      <c r="G119" s="8" t="s">
        <v>306</v>
      </c>
      <c r="H119" s="21">
        <f t="shared" si="12"/>
        <v>27.3</v>
      </c>
      <c r="I119" s="21">
        <f t="shared" si="13"/>
        <v>2.73E-5</v>
      </c>
      <c r="J119" s="97">
        <f t="shared" si="14"/>
        <v>-4.5638373529592435</v>
      </c>
      <c r="K119" s="98" t="s">
        <v>306</v>
      </c>
      <c r="L119" s="21" t="str">
        <f t="shared" si="15"/>
        <v>HIGH</v>
      </c>
      <c r="M119" s="33"/>
      <c r="O119" s="21" t="s">
        <v>361</v>
      </c>
      <c r="P119" s="21">
        <v>1000</v>
      </c>
      <c r="Q119" s="43" t="s">
        <v>360</v>
      </c>
      <c r="T119" s="21">
        <v>1</v>
      </c>
      <c r="U119" s="21" t="s">
        <v>260</v>
      </c>
      <c r="V119" s="27">
        <v>6</v>
      </c>
      <c r="W119" s="21" t="s">
        <v>259</v>
      </c>
      <c r="X119" s="21" t="s">
        <v>258</v>
      </c>
      <c r="Y119" s="21" t="s">
        <v>359</v>
      </c>
      <c r="AA119" s="21"/>
      <c r="AC119" s="8"/>
      <c r="AG119" s="21"/>
    </row>
    <row r="120" spans="1:34" x14ac:dyDescent="0.2">
      <c r="A120" s="27">
        <v>675</v>
      </c>
      <c r="B120" s="20" t="s">
        <v>1509</v>
      </c>
      <c r="C120" s="20" t="s">
        <v>186</v>
      </c>
      <c r="D120" s="32"/>
      <c r="E120" s="8"/>
      <c r="F120" s="21">
        <v>26.9</v>
      </c>
      <c r="G120" s="8" t="s">
        <v>306</v>
      </c>
      <c r="H120" s="21">
        <f t="shared" si="12"/>
        <v>26.9</v>
      </c>
      <c r="I120" s="21">
        <f t="shared" si="13"/>
        <v>2.69E-5</v>
      </c>
      <c r="J120" s="97">
        <f t="shared" si="14"/>
        <v>-4.5702477199975924</v>
      </c>
      <c r="K120" s="98" t="s">
        <v>306</v>
      </c>
      <c r="L120" s="21" t="str">
        <f t="shared" si="15"/>
        <v>HIGH</v>
      </c>
      <c r="M120" s="38">
        <v>133</v>
      </c>
      <c r="N120" s="29" t="s">
        <v>358</v>
      </c>
      <c r="Q120" s="21"/>
      <c r="T120" s="21">
        <v>1</v>
      </c>
      <c r="U120" s="21" t="s">
        <v>260</v>
      </c>
      <c r="V120" s="27">
        <v>8</v>
      </c>
      <c r="W120" s="21" t="s">
        <v>259</v>
      </c>
      <c r="X120" s="21" t="s">
        <v>258</v>
      </c>
      <c r="Y120" s="21" t="s">
        <v>292</v>
      </c>
      <c r="Z120" s="26">
        <v>2.4060150375939849E-4</v>
      </c>
      <c r="AA120" s="21"/>
      <c r="AC120" s="8"/>
      <c r="AE120" s="55">
        <f>AVERAGE(243,250)</f>
        <v>246.5</v>
      </c>
      <c r="AF120" s="54" t="s">
        <v>358</v>
      </c>
      <c r="AG120" s="21"/>
    </row>
    <row r="121" spans="1:34" x14ac:dyDescent="0.2">
      <c r="A121" s="31">
        <v>688</v>
      </c>
      <c r="B121" s="20" t="s">
        <v>126</v>
      </c>
      <c r="C121" s="20" t="s">
        <v>186</v>
      </c>
      <c r="D121" s="32"/>
      <c r="E121" s="8"/>
      <c r="F121" s="21">
        <v>70.3</v>
      </c>
      <c r="G121" s="21" t="s">
        <v>321</v>
      </c>
      <c r="H121" s="21">
        <f t="shared" si="12"/>
        <v>70.3</v>
      </c>
      <c r="I121" s="21">
        <f t="shared" si="13"/>
        <v>7.0300000000000001E-5</v>
      </c>
      <c r="J121" s="97">
        <f t="shared" si="14"/>
        <v>-4.1530446749801762</v>
      </c>
      <c r="K121" s="97" t="s">
        <v>321</v>
      </c>
      <c r="L121" s="21" t="str">
        <f t="shared" si="15"/>
        <v>HIGH</v>
      </c>
      <c r="M121" s="33"/>
      <c r="O121" s="21" t="s">
        <v>295</v>
      </c>
      <c r="P121" s="21">
        <v>100</v>
      </c>
      <c r="Q121" s="21" t="s">
        <v>278</v>
      </c>
      <c r="T121" s="21">
        <v>1</v>
      </c>
      <c r="U121" s="21" t="s">
        <v>260</v>
      </c>
      <c r="V121" s="27">
        <v>10</v>
      </c>
      <c r="W121" s="21" t="s">
        <v>259</v>
      </c>
      <c r="X121" s="21" t="s">
        <v>258</v>
      </c>
      <c r="Y121" s="21" t="s">
        <v>292</v>
      </c>
      <c r="AA121" s="21"/>
      <c r="AC121" s="8"/>
      <c r="AE121" s="27">
        <v>141.5</v>
      </c>
      <c r="AF121" s="21" t="s">
        <v>281</v>
      </c>
      <c r="AG121" s="21"/>
    </row>
    <row r="122" spans="1:34" x14ac:dyDescent="0.2">
      <c r="A122" s="27">
        <v>749</v>
      </c>
      <c r="B122" s="20" t="s">
        <v>123</v>
      </c>
      <c r="C122" s="20" t="s">
        <v>186</v>
      </c>
      <c r="D122" s="32"/>
      <c r="E122" s="8"/>
      <c r="F122" s="21">
        <v>20.7</v>
      </c>
      <c r="G122" s="8" t="s">
        <v>306</v>
      </c>
      <c r="H122" s="21">
        <f t="shared" si="12"/>
        <v>20.7</v>
      </c>
      <c r="I122" s="21">
        <f t="shared" si="13"/>
        <v>2.0699999999999998E-5</v>
      </c>
      <c r="J122" s="97">
        <f t="shared" si="14"/>
        <v>-4.6840296545430826</v>
      </c>
      <c r="K122" s="98" t="s">
        <v>306</v>
      </c>
      <c r="L122" s="21" t="str">
        <f t="shared" si="15"/>
        <v>HIGH</v>
      </c>
      <c r="M122" s="33"/>
      <c r="O122" s="21" t="s">
        <v>340</v>
      </c>
      <c r="P122" s="21">
        <v>10</v>
      </c>
      <c r="Q122" s="21" t="s">
        <v>278</v>
      </c>
      <c r="T122" s="21">
        <v>2</v>
      </c>
      <c r="U122" s="21" t="s">
        <v>260</v>
      </c>
      <c r="V122" s="27">
        <v>15</v>
      </c>
      <c r="W122" s="21" t="s">
        <v>259</v>
      </c>
      <c r="X122" s="21" t="s">
        <v>258</v>
      </c>
      <c r="Y122" s="21" t="s">
        <v>292</v>
      </c>
      <c r="AA122" s="21"/>
      <c r="AE122" s="27">
        <v>192</v>
      </c>
      <c r="AF122" s="21" t="s">
        <v>281</v>
      </c>
      <c r="AG122" s="21"/>
    </row>
    <row r="123" spans="1:34" x14ac:dyDescent="0.2">
      <c r="A123" s="27">
        <v>782</v>
      </c>
      <c r="B123" s="20" t="s">
        <v>133</v>
      </c>
      <c r="C123" s="20" t="s">
        <v>186</v>
      </c>
      <c r="D123" s="32"/>
      <c r="E123" s="20"/>
      <c r="F123" s="21">
        <v>40.5</v>
      </c>
      <c r="G123" s="21" t="s">
        <v>321</v>
      </c>
      <c r="H123" s="21">
        <f t="shared" si="12"/>
        <v>40.5</v>
      </c>
      <c r="I123" s="21">
        <f t="shared" si="13"/>
        <v>4.0500000000000002E-5</v>
      </c>
      <c r="J123" s="97">
        <f t="shared" si="14"/>
        <v>-4.3925449767853317</v>
      </c>
      <c r="K123" s="97" t="s">
        <v>321</v>
      </c>
      <c r="L123" s="21" t="str">
        <f t="shared" si="15"/>
        <v>HIGH</v>
      </c>
      <c r="M123" s="35">
        <v>4.7999999999999996E-3</v>
      </c>
      <c r="N123" s="29" t="s">
        <v>339</v>
      </c>
      <c r="Q123" s="21"/>
      <c r="T123" s="21">
        <v>2</v>
      </c>
      <c r="U123" s="21" t="s">
        <v>260</v>
      </c>
      <c r="V123" s="27">
        <v>75</v>
      </c>
      <c r="W123" s="21" t="s">
        <v>259</v>
      </c>
      <c r="X123" s="21" t="s">
        <v>258</v>
      </c>
      <c r="Y123" s="21" t="s">
        <v>338</v>
      </c>
      <c r="Z123" s="26">
        <v>62.5</v>
      </c>
      <c r="AA123" s="21"/>
      <c r="AC123" s="8"/>
      <c r="AE123" s="27">
        <v>45</v>
      </c>
      <c r="AF123" s="21" t="s">
        <v>263</v>
      </c>
      <c r="AG123" s="21"/>
    </row>
    <row r="124" spans="1:34" x14ac:dyDescent="0.2">
      <c r="A124" s="27">
        <v>797</v>
      </c>
      <c r="B124" s="20" t="s">
        <v>55</v>
      </c>
      <c r="C124" s="20" t="s">
        <v>186</v>
      </c>
      <c r="D124" s="32"/>
      <c r="E124" s="8"/>
      <c r="F124" s="46">
        <v>21.6</v>
      </c>
      <c r="G124" s="42" t="s">
        <v>303</v>
      </c>
      <c r="H124" s="21">
        <f t="shared" si="12"/>
        <v>21.6</v>
      </c>
      <c r="I124" s="21">
        <f t="shared" si="13"/>
        <v>2.16E-5</v>
      </c>
      <c r="J124" s="97">
        <f t="shared" si="14"/>
        <v>-4.6655462488490693</v>
      </c>
      <c r="K124" s="98" t="s">
        <v>303</v>
      </c>
      <c r="L124" s="21" t="str">
        <f t="shared" si="15"/>
        <v>HIGH</v>
      </c>
      <c r="M124" s="40" t="s">
        <v>327</v>
      </c>
      <c r="N124" s="29" t="s">
        <v>267</v>
      </c>
      <c r="Q124" s="21"/>
      <c r="T124" s="21">
        <v>1</v>
      </c>
      <c r="U124" s="21" t="s">
        <v>260</v>
      </c>
      <c r="V124" s="27">
        <v>187.5</v>
      </c>
      <c r="W124" s="21" t="s">
        <v>259</v>
      </c>
      <c r="X124" s="21" t="s">
        <v>258</v>
      </c>
      <c r="Y124" s="21" t="s">
        <v>292</v>
      </c>
      <c r="Z124" s="26">
        <f>V124/(0.1*250)</f>
        <v>7.5</v>
      </c>
      <c r="AA124" s="21"/>
      <c r="AC124" s="8"/>
      <c r="AE124" s="27">
        <v>103</v>
      </c>
      <c r="AF124" s="21" t="s">
        <v>281</v>
      </c>
      <c r="AG124" s="21"/>
    </row>
    <row r="125" spans="1:34" x14ac:dyDescent="0.2">
      <c r="A125" s="31">
        <v>811</v>
      </c>
      <c r="B125" s="20" t="s">
        <v>146</v>
      </c>
      <c r="C125" s="20" t="s">
        <v>186</v>
      </c>
      <c r="D125" s="32"/>
      <c r="E125" s="8"/>
      <c r="F125" s="21">
        <v>37.1</v>
      </c>
      <c r="G125" s="8" t="s">
        <v>306</v>
      </c>
      <c r="H125" s="21">
        <f t="shared" si="12"/>
        <v>37.1</v>
      </c>
      <c r="I125" s="21">
        <f t="shared" si="13"/>
        <v>3.7100000000000001E-5</v>
      </c>
      <c r="J125" s="97">
        <f t="shared" si="14"/>
        <v>-4.4306260903849539</v>
      </c>
      <c r="K125" s="98" t="s">
        <v>306</v>
      </c>
      <c r="L125" s="21" t="str">
        <f t="shared" si="15"/>
        <v>HIGH</v>
      </c>
      <c r="M125" s="33"/>
      <c r="O125" s="21" t="s">
        <v>315</v>
      </c>
      <c r="P125" s="21">
        <v>0.01</v>
      </c>
      <c r="Q125" s="43" t="s">
        <v>314</v>
      </c>
      <c r="T125" s="21">
        <v>2</v>
      </c>
      <c r="U125" s="21" t="s">
        <v>260</v>
      </c>
      <c r="V125" s="27">
        <v>10</v>
      </c>
      <c r="W125" s="21" t="s">
        <v>259</v>
      </c>
      <c r="X125" s="21" t="s">
        <v>258</v>
      </c>
      <c r="Y125" s="21" t="s">
        <v>269</v>
      </c>
      <c r="AA125" s="21"/>
      <c r="AC125" s="8"/>
      <c r="AG125" s="21"/>
    </row>
    <row r="126" spans="1:34" x14ac:dyDescent="0.2">
      <c r="A126" s="31">
        <v>820</v>
      </c>
      <c r="B126" s="20" t="s">
        <v>131</v>
      </c>
      <c r="C126" s="20" t="s">
        <v>186</v>
      </c>
      <c r="D126" s="32"/>
      <c r="E126" s="8"/>
      <c r="F126" s="21">
        <v>29.1</v>
      </c>
      <c r="G126" s="8" t="s">
        <v>306</v>
      </c>
      <c r="H126" s="21">
        <f t="shared" si="12"/>
        <v>29.1</v>
      </c>
      <c r="I126" s="21">
        <f t="shared" si="13"/>
        <v>2.9100000000000003E-5</v>
      </c>
      <c r="J126" s="97">
        <f t="shared" si="14"/>
        <v>-4.5361070110140931</v>
      </c>
      <c r="K126" s="98" t="s">
        <v>306</v>
      </c>
      <c r="L126" s="21" t="str">
        <f t="shared" si="15"/>
        <v>HIGH</v>
      </c>
      <c r="M126" s="40">
        <v>0.8</v>
      </c>
      <c r="N126" s="29" t="s">
        <v>313</v>
      </c>
      <c r="Q126" s="21"/>
      <c r="T126" s="21">
        <v>1</v>
      </c>
      <c r="U126" s="21" t="s">
        <v>260</v>
      </c>
      <c r="V126" s="27">
        <v>200</v>
      </c>
      <c r="W126" s="21" t="s">
        <v>259</v>
      </c>
      <c r="X126" s="45" t="s">
        <v>276</v>
      </c>
      <c r="Y126" s="21" t="s">
        <v>273</v>
      </c>
      <c r="Z126" s="26">
        <v>1</v>
      </c>
      <c r="AA126" s="21"/>
      <c r="AC126" s="8"/>
      <c r="AE126" s="27">
        <v>161.5</v>
      </c>
      <c r="AF126" s="21" t="s">
        <v>281</v>
      </c>
      <c r="AG126" s="21"/>
    </row>
    <row r="127" spans="1:34" x14ac:dyDescent="0.2">
      <c r="A127" s="31">
        <v>828</v>
      </c>
      <c r="B127" s="20" t="s">
        <v>172</v>
      </c>
      <c r="C127" s="20" t="s">
        <v>186</v>
      </c>
      <c r="D127" s="32"/>
      <c r="E127" s="8"/>
      <c r="F127" s="8">
        <v>9.6999999999999993</v>
      </c>
      <c r="G127" s="8" t="s">
        <v>306</v>
      </c>
      <c r="H127" s="21">
        <f t="shared" si="12"/>
        <v>9.6999999999999993</v>
      </c>
      <c r="I127" s="21">
        <f t="shared" si="13"/>
        <v>9.6999999999999986E-6</v>
      </c>
      <c r="J127" s="97">
        <f t="shared" si="14"/>
        <v>-5.0132282657337548</v>
      </c>
      <c r="K127" s="98" t="s">
        <v>306</v>
      </c>
      <c r="L127" s="21" t="str">
        <f t="shared" si="15"/>
        <v>HIGH</v>
      </c>
      <c r="M127" s="33"/>
      <c r="N127" s="34"/>
      <c r="O127" s="8" t="s">
        <v>305</v>
      </c>
      <c r="P127" s="8">
        <v>1</v>
      </c>
      <c r="Q127" s="21" t="s">
        <v>278</v>
      </c>
      <c r="R127" s="8"/>
      <c r="S127" s="8"/>
      <c r="T127" s="8">
        <v>2</v>
      </c>
      <c r="U127" s="21" t="s">
        <v>260</v>
      </c>
      <c r="V127" s="27">
        <v>1</v>
      </c>
      <c r="W127" s="8" t="s">
        <v>259</v>
      </c>
      <c r="X127" s="8" t="s">
        <v>258</v>
      </c>
      <c r="Y127" s="8" t="s">
        <v>304</v>
      </c>
      <c r="Z127" s="28"/>
      <c r="AA127" s="8"/>
      <c r="AC127" s="8"/>
      <c r="AD127" s="8"/>
      <c r="AF127" s="8"/>
      <c r="AG127" s="8"/>
      <c r="AH127" s="28"/>
    </row>
    <row r="128" spans="1:34" ht="12.75" customHeight="1" x14ac:dyDescent="0.2">
      <c r="A128" s="31">
        <v>837</v>
      </c>
      <c r="B128" s="8" t="s">
        <v>115</v>
      </c>
      <c r="C128" s="20" t="s">
        <v>186</v>
      </c>
      <c r="D128" s="27"/>
      <c r="E128" s="8"/>
      <c r="F128" s="42">
        <v>24.75</v>
      </c>
      <c r="G128" s="42" t="s">
        <v>303</v>
      </c>
      <c r="H128" s="21">
        <f t="shared" si="12"/>
        <v>24.75</v>
      </c>
      <c r="I128" s="21">
        <f t="shared" si="13"/>
        <v>2.4749999999999999E-5</v>
      </c>
      <c r="J128" s="97">
        <f t="shared" si="14"/>
        <v>-4.6064247967304128</v>
      </c>
      <c r="K128" s="98" t="s">
        <v>303</v>
      </c>
      <c r="L128" s="21" t="str">
        <f t="shared" si="15"/>
        <v>HIGH</v>
      </c>
      <c r="M128" s="33"/>
      <c r="N128" s="34"/>
      <c r="O128" s="8" t="s">
        <v>302</v>
      </c>
      <c r="P128" s="8">
        <v>33</v>
      </c>
      <c r="Q128" s="21" t="s">
        <v>278</v>
      </c>
      <c r="R128" s="8"/>
      <c r="S128" s="8"/>
      <c r="T128" s="8">
        <v>1</v>
      </c>
      <c r="U128" s="21" t="s">
        <v>260</v>
      </c>
      <c r="V128" s="27">
        <v>10</v>
      </c>
      <c r="W128" s="8" t="s">
        <v>259</v>
      </c>
      <c r="X128" s="39" t="s">
        <v>276</v>
      </c>
      <c r="Y128" s="8" t="s">
        <v>301</v>
      </c>
      <c r="Z128" s="28"/>
      <c r="AA128" s="8"/>
      <c r="AC128" s="8"/>
      <c r="AD128" s="28"/>
      <c r="AE128" s="27">
        <v>198</v>
      </c>
      <c r="AF128" s="8" t="s">
        <v>263</v>
      </c>
      <c r="AG128" s="8"/>
      <c r="AH128" s="28"/>
    </row>
    <row r="129" spans="1:38" x14ac:dyDescent="0.2">
      <c r="A129" s="31">
        <v>846</v>
      </c>
      <c r="B129" s="8" t="s">
        <v>53</v>
      </c>
      <c r="C129" s="20" t="s">
        <v>186</v>
      </c>
      <c r="D129" s="27"/>
      <c r="E129" s="8"/>
      <c r="F129" s="8">
        <v>3.44</v>
      </c>
      <c r="G129" s="21" t="s">
        <v>297</v>
      </c>
      <c r="H129" s="21">
        <f t="shared" si="12"/>
        <v>3.44</v>
      </c>
      <c r="I129" s="21">
        <f t="shared" si="13"/>
        <v>3.4400000000000001E-6</v>
      </c>
      <c r="J129" s="97">
        <f t="shared" si="14"/>
        <v>-5.46344155742847</v>
      </c>
      <c r="K129" s="97" t="s">
        <v>297</v>
      </c>
      <c r="L129" s="21" t="str">
        <f t="shared" si="15"/>
        <v>LOW</v>
      </c>
      <c r="M129" s="33">
        <v>1.68E-6</v>
      </c>
      <c r="N129" s="34" t="s">
        <v>267</v>
      </c>
      <c r="O129" s="8"/>
      <c r="P129" s="8"/>
      <c r="Q129" s="8"/>
      <c r="R129" s="8">
        <v>3</v>
      </c>
      <c r="S129" s="21" t="s">
        <v>299</v>
      </c>
      <c r="T129" s="8">
        <v>1</v>
      </c>
      <c r="U129" s="21" t="s">
        <v>260</v>
      </c>
      <c r="V129" s="27">
        <v>600</v>
      </c>
      <c r="W129" s="8" t="s">
        <v>259</v>
      </c>
      <c r="X129" s="8" t="s">
        <v>258</v>
      </c>
      <c r="Y129" s="8" t="s">
        <v>298</v>
      </c>
      <c r="Z129" s="41">
        <f>V129/(M129*250)</f>
        <v>1428571.4285714284</v>
      </c>
      <c r="AA129" s="8" t="s">
        <v>256</v>
      </c>
      <c r="AB129" s="21" t="s">
        <v>297</v>
      </c>
      <c r="AC129" s="8" t="s">
        <v>191</v>
      </c>
      <c r="AD129" s="28"/>
      <c r="AF129" s="8"/>
      <c r="AG129" s="8"/>
      <c r="AH129" s="28"/>
      <c r="AI129" s="28"/>
      <c r="AJ129" s="28"/>
      <c r="AK129" s="28"/>
      <c r="AL129" s="28"/>
    </row>
    <row r="130" spans="1:38" ht="12.75" customHeight="1" x14ac:dyDescent="0.2">
      <c r="A130" s="31">
        <v>879</v>
      </c>
      <c r="B130" s="20" t="s">
        <v>67</v>
      </c>
      <c r="C130" s="20" t="s">
        <v>186</v>
      </c>
      <c r="D130" s="32"/>
      <c r="E130" s="8"/>
      <c r="F130" s="21">
        <v>26.8</v>
      </c>
      <c r="G130" s="8" t="s">
        <v>274</v>
      </c>
      <c r="H130" s="21">
        <f t="shared" si="12"/>
        <v>26.8</v>
      </c>
      <c r="I130" s="21">
        <f t="shared" si="13"/>
        <v>2.6800000000000001E-5</v>
      </c>
      <c r="J130" s="97">
        <f t="shared" si="14"/>
        <v>-4.5718652059712115</v>
      </c>
      <c r="K130" s="98" t="s">
        <v>274</v>
      </c>
      <c r="L130" s="21" t="str">
        <f t="shared" si="15"/>
        <v>HIGH</v>
      </c>
      <c r="M130" s="38">
        <v>190</v>
      </c>
      <c r="N130" s="29" t="s">
        <v>267</v>
      </c>
      <c r="Q130" s="21"/>
      <c r="T130" s="21">
        <v>1</v>
      </c>
      <c r="U130" s="21" t="s">
        <v>260</v>
      </c>
      <c r="V130" s="27">
        <v>750</v>
      </c>
      <c r="W130" s="21" t="s">
        <v>259</v>
      </c>
      <c r="X130" s="21" t="s">
        <v>258</v>
      </c>
      <c r="Y130" s="21" t="s">
        <v>273</v>
      </c>
      <c r="Z130" s="26">
        <v>1.5789473684210527E-2</v>
      </c>
      <c r="AA130" s="21"/>
      <c r="AC130" s="8"/>
      <c r="AD130" s="21"/>
      <c r="AE130" s="27">
        <v>64.5</v>
      </c>
      <c r="AF130" s="21" t="s">
        <v>263</v>
      </c>
      <c r="AG130" s="21"/>
      <c r="AI130" s="28"/>
      <c r="AJ130" s="28"/>
      <c r="AK130" s="28"/>
      <c r="AL130" s="28"/>
    </row>
    <row r="132" spans="1:38" x14ac:dyDescent="0.2">
      <c r="A132" s="26" t="s">
        <v>1369</v>
      </c>
    </row>
    <row r="133" spans="1:38" s="97" customFormat="1" x14ac:dyDescent="0.2">
      <c r="A133" s="108">
        <v>167</v>
      </c>
      <c r="B133" s="99" t="s">
        <v>109</v>
      </c>
      <c r="C133" s="99" t="s">
        <v>186</v>
      </c>
      <c r="D133" s="109">
        <v>4.8312499999999998</v>
      </c>
      <c r="E133" s="98" t="s">
        <v>353</v>
      </c>
      <c r="F133" s="97">
        <v>1.4</v>
      </c>
      <c r="G133" s="97" t="s">
        <v>342</v>
      </c>
      <c r="H133" s="97">
        <f t="shared" ref="H133:H142" si="16">AVERAGE(D133,F133)</f>
        <v>3.1156249999999996</v>
      </c>
      <c r="I133" s="97">
        <f t="shared" ref="I133:I142" si="17">H133/1000000</f>
        <v>3.1156249999999995E-6</v>
      </c>
      <c r="J133" s="97">
        <f t="shared" ref="J133:J142" si="18">LOG10(I133)</f>
        <v>-5.5064548200082504</v>
      </c>
      <c r="K133" s="97" t="s">
        <v>353</v>
      </c>
      <c r="L133" s="97" t="str">
        <f t="shared" ref="L133:L142" si="19">IF(J133&lt;-5.15,"LOW","HIGH")</f>
        <v>LOW</v>
      </c>
      <c r="M133" s="110">
        <v>8.5999999999999993E-2</v>
      </c>
      <c r="N133" s="111" t="s">
        <v>267</v>
      </c>
      <c r="R133" s="97">
        <v>4</v>
      </c>
      <c r="S133" s="97" t="s">
        <v>511</v>
      </c>
      <c r="T133" s="97">
        <v>4</v>
      </c>
      <c r="U133" s="97" t="s">
        <v>260</v>
      </c>
      <c r="V133" s="108">
        <v>750</v>
      </c>
      <c r="W133" s="97" t="s">
        <v>259</v>
      </c>
      <c r="X133" s="97" t="s">
        <v>258</v>
      </c>
      <c r="Y133" s="97" t="s">
        <v>292</v>
      </c>
      <c r="Z133" s="97">
        <v>34.883720930232556</v>
      </c>
      <c r="AA133" s="97" t="s">
        <v>510</v>
      </c>
      <c r="AB133" s="98" t="s">
        <v>316</v>
      </c>
      <c r="AC133" s="98" t="s">
        <v>181</v>
      </c>
      <c r="AE133" s="108">
        <v>256</v>
      </c>
      <c r="AF133" s="97" t="s">
        <v>281</v>
      </c>
    </row>
    <row r="134" spans="1:38" s="97" customFormat="1" x14ac:dyDescent="0.2">
      <c r="A134" s="108">
        <v>324</v>
      </c>
      <c r="B134" s="99" t="s">
        <v>110</v>
      </c>
      <c r="C134" s="99" t="s">
        <v>186</v>
      </c>
      <c r="D134" s="109">
        <v>1.2233333333333334</v>
      </c>
      <c r="E134" s="98" t="s">
        <v>353</v>
      </c>
      <c r="F134" s="97">
        <v>0.5</v>
      </c>
      <c r="G134" s="97" t="s">
        <v>342</v>
      </c>
      <c r="H134" s="97">
        <f t="shared" si="16"/>
        <v>0.86166666666666669</v>
      </c>
      <c r="I134" s="97">
        <f t="shared" si="17"/>
        <v>8.6166666666666664E-7</v>
      </c>
      <c r="J134" s="97">
        <f t="shared" si="18"/>
        <v>-6.0646607072897014</v>
      </c>
      <c r="L134" s="97" t="str">
        <f t="shared" si="19"/>
        <v>LOW</v>
      </c>
      <c r="M134" s="112">
        <v>3.37</v>
      </c>
      <c r="N134" s="111" t="s">
        <v>267</v>
      </c>
      <c r="T134" s="97">
        <v>3</v>
      </c>
      <c r="U134" s="97" t="s">
        <v>260</v>
      </c>
      <c r="V134" s="108">
        <v>500</v>
      </c>
      <c r="W134" s="97" t="s">
        <v>259</v>
      </c>
      <c r="X134" s="97" t="s">
        <v>258</v>
      </c>
      <c r="Y134" s="97" t="s">
        <v>475</v>
      </c>
      <c r="Z134" s="97">
        <v>0.59347181008902072</v>
      </c>
      <c r="AA134" s="97" t="s">
        <v>474</v>
      </c>
      <c r="AB134" s="98" t="s">
        <v>473</v>
      </c>
      <c r="AC134" s="98" t="s">
        <v>187</v>
      </c>
      <c r="AE134" s="108">
        <v>250</v>
      </c>
      <c r="AF134" s="97" t="s">
        <v>263</v>
      </c>
    </row>
    <row r="135" spans="1:38" s="97" customFormat="1" x14ac:dyDescent="0.2">
      <c r="A135" s="108">
        <v>285</v>
      </c>
      <c r="B135" s="99" t="s">
        <v>167</v>
      </c>
      <c r="C135" s="99" t="s">
        <v>186</v>
      </c>
      <c r="D135" s="109">
        <v>0.129</v>
      </c>
      <c r="E135" s="98" t="s">
        <v>353</v>
      </c>
      <c r="G135" s="97" t="s">
        <v>186</v>
      </c>
      <c r="H135" s="97">
        <f t="shared" si="16"/>
        <v>0.129</v>
      </c>
      <c r="I135" s="97">
        <f t="shared" si="17"/>
        <v>1.29E-7</v>
      </c>
      <c r="J135" s="97">
        <f t="shared" si="18"/>
        <v>-6.8894102897007512</v>
      </c>
      <c r="K135" s="98" t="s">
        <v>353</v>
      </c>
      <c r="L135" s="97" t="str">
        <f t="shared" si="19"/>
        <v>LOW</v>
      </c>
      <c r="M135" s="114">
        <v>61.45</v>
      </c>
      <c r="N135" s="115" t="s">
        <v>484</v>
      </c>
      <c r="U135" s="97" t="s">
        <v>277</v>
      </c>
      <c r="V135" s="108">
        <v>5</v>
      </c>
      <c r="W135" s="97" t="s">
        <v>259</v>
      </c>
      <c r="X135" s="97" t="s">
        <v>483</v>
      </c>
      <c r="Y135" s="97" t="s">
        <v>269</v>
      </c>
      <c r="AB135" s="98"/>
      <c r="AC135" s="98"/>
      <c r="AE135" s="108"/>
      <c r="AI135" s="98"/>
      <c r="AJ135" s="98"/>
      <c r="AK135" s="98"/>
      <c r="AL135" s="98"/>
    </row>
    <row r="136" spans="1:38" s="97" customFormat="1" x14ac:dyDescent="0.2">
      <c r="A136" s="108">
        <v>306</v>
      </c>
      <c r="B136" s="99" t="s">
        <v>120</v>
      </c>
      <c r="C136" s="99" t="s">
        <v>186</v>
      </c>
      <c r="D136" s="109">
        <v>47.5</v>
      </c>
      <c r="E136" s="103" t="s">
        <v>353</v>
      </c>
      <c r="F136" s="116"/>
      <c r="G136" s="97" t="s">
        <v>186</v>
      </c>
      <c r="H136" s="97">
        <f t="shared" si="16"/>
        <v>47.5</v>
      </c>
      <c r="I136" s="97">
        <f t="shared" si="17"/>
        <v>4.7500000000000003E-5</v>
      </c>
      <c r="J136" s="97">
        <f t="shared" si="18"/>
        <v>-4.3233063903751336</v>
      </c>
      <c r="K136" s="103" t="s">
        <v>353</v>
      </c>
      <c r="L136" s="97" t="str">
        <f t="shared" si="19"/>
        <v>HIGH</v>
      </c>
      <c r="M136" s="114"/>
      <c r="N136" s="111"/>
      <c r="O136" s="97" t="s">
        <v>315</v>
      </c>
      <c r="P136" s="97">
        <v>0.01</v>
      </c>
      <c r="Q136" s="97" t="s">
        <v>278</v>
      </c>
      <c r="T136" s="97">
        <v>2</v>
      </c>
      <c r="U136" s="97" t="s">
        <v>260</v>
      </c>
      <c r="V136" s="108"/>
      <c r="AB136" s="98"/>
      <c r="AC136" s="98"/>
      <c r="AE136" s="108"/>
    </row>
    <row r="137" spans="1:38" s="97" customFormat="1" x14ac:dyDescent="0.2">
      <c r="A137" s="108">
        <v>437</v>
      </c>
      <c r="B137" s="113" t="s">
        <v>121</v>
      </c>
      <c r="C137" s="99" t="s">
        <v>186</v>
      </c>
      <c r="D137" s="108">
        <v>1</v>
      </c>
      <c r="E137" s="98" t="s">
        <v>353</v>
      </c>
      <c r="F137" s="116"/>
      <c r="G137" s="97" t="s">
        <v>186</v>
      </c>
      <c r="H137" s="97">
        <f t="shared" si="16"/>
        <v>1</v>
      </c>
      <c r="I137" s="97">
        <f t="shared" si="17"/>
        <v>9.9999999999999995E-7</v>
      </c>
      <c r="J137" s="97">
        <f t="shared" si="18"/>
        <v>-6</v>
      </c>
      <c r="K137" s="98" t="s">
        <v>353</v>
      </c>
      <c r="L137" s="97" t="str">
        <f t="shared" si="19"/>
        <v>LOW</v>
      </c>
      <c r="M137" s="114"/>
      <c r="N137" s="111"/>
      <c r="O137" s="97" t="s">
        <v>452</v>
      </c>
      <c r="P137" s="97">
        <v>1000</v>
      </c>
      <c r="Q137" s="97" t="s">
        <v>281</v>
      </c>
      <c r="T137" s="97">
        <v>1</v>
      </c>
      <c r="U137" s="97" t="s">
        <v>260</v>
      </c>
      <c r="V137" s="108">
        <v>300</v>
      </c>
      <c r="W137" s="97" t="s">
        <v>259</v>
      </c>
      <c r="X137" s="97" t="s">
        <v>258</v>
      </c>
      <c r="Y137" s="97" t="s">
        <v>269</v>
      </c>
      <c r="AA137" s="97" t="s">
        <v>256</v>
      </c>
      <c r="AB137" s="97" t="s">
        <v>451</v>
      </c>
      <c r="AC137" s="98" t="s">
        <v>191</v>
      </c>
      <c r="AE137" s="108">
        <v>197.5</v>
      </c>
      <c r="AF137" s="97" t="s">
        <v>281</v>
      </c>
    </row>
    <row r="138" spans="1:38" s="97" customFormat="1" x14ac:dyDescent="0.2">
      <c r="A138" s="108">
        <v>455</v>
      </c>
      <c r="B138" s="99" t="s">
        <v>77</v>
      </c>
      <c r="C138" s="99" t="s">
        <v>186</v>
      </c>
      <c r="D138" s="109">
        <v>1.2</v>
      </c>
      <c r="E138" s="98" t="s">
        <v>353</v>
      </c>
      <c r="F138" s="116"/>
      <c r="G138" s="97" t="s">
        <v>186</v>
      </c>
      <c r="H138" s="97">
        <f t="shared" si="16"/>
        <v>1.2</v>
      </c>
      <c r="I138" s="97">
        <f t="shared" si="17"/>
        <v>1.1999999999999999E-6</v>
      </c>
      <c r="J138" s="97">
        <f t="shared" si="18"/>
        <v>-5.9208187539523749</v>
      </c>
      <c r="K138" s="98" t="s">
        <v>353</v>
      </c>
      <c r="L138" s="97" t="str">
        <f t="shared" si="19"/>
        <v>LOW</v>
      </c>
      <c r="M138" s="114"/>
      <c r="N138" s="111"/>
      <c r="O138" s="97" t="s">
        <v>398</v>
      </c>
      <c r="P138" s="97">
        <v>100</v>
      </c>
      <c r="Q138" s="97" t="s">
        <v>278</v>
      </c>
      <c r="T138" s="97">
        <v>3</v>
      </c>
      <c r="U138" s="97" t="s">
        <v>260</v>
      </c>
      <c r="V138" s="108">
        <v>850</v>
      </c>
      <c r="W138" s="97" t="s">
        <v>259</v>
      </c>
      <c r="X138" s="97" t="s">
        <v>258</v>
      </c>
      <c r="Y138" s="97" t="s">
        <v>292</v>
      </c>
      <c r="AA138" s="97" t="s">
        <v>444</v>
      </c>
      <c r="AB138" s="98" t="s">
        <v>443</v>
      </c>
      <c r="AC138" s="98" t="s">
        <v>209</v>
      </c>
      <c r="AE138" s="108">
        <v>219</v>
      </c>
      <c r="AF138" s="97" t="s">
        <v>281</v>
      </c>
    </row>
    <row r="139" spans="1:38" s="97" customFormat="1" x14ac:dyDescent="0.2">
      <c r="A139" s="108">
        <v>665</v>
      </c>
      <c r="B139" s="99" t="s">
        <v>56</v>
      </c>
      <c r="C139" s="99"/>
      <c r="D139" s="116">
        <v>3.99</v>
      </c>
      <c r="E139" s="98" t="s">
        <v>353</v>
      </c>
      <c r="F139" s="116"/>
      <c r="G139" s="97" t="s">
        <v>186</v>
      </c>
      <c r="H139" s="97">
        <f t="shared" si="16"/>
        <v>3.99</v>
      </c>
      <c r="I139" s="97">
        <f t="shared" si="17"/>
        <v>3.9899999999999999E-6</v>
      </c>
      <c r="J139" s="97">
        <f t="shared" si="18"/>
        <v>-5.3990271043132516</v>
      </c>
      <c r="K139" s="98" t="s">
        <v>353</v>
      </c>
      <c r="L139" s="97" t="str">
        <f t="shared" si="19"/>
        <v>LOW</v>
      </c>
      <c r="M139" s="110">
        <v>2.7919999999999998</v>
      </c>
      <c r="N139" s="111" t="s">
        <v>267</v>
      </c>
      <c r="R139" s="97">
        <v>2</v>
      </c>
      <c r="S139" s="97" t="s">
        <v>370</v>
      </c>
      <c r="T139" s="97">
        <v>2</v>
      </c>
      <c r="U139" s="97" t="s">
        <v>260</v>
      </c>
      <c r="V139" s="108">
        <v>600</v>
      </c>
      <c r="W139" s="97" t="s">
        <v>259</v>
      </c>
      <c r="X139" s="117" t="s">
        <v>276</v>
      </c>
      <c r="Y139" s="97" t="s">
        <v>273</v>
      </c>
      <c r="Z139" s="97">
        <f>(V139/250)/M139</f>
        <v>0.8595988538681949</v>
      </c>
      <c r="AB139" s="98"/>
      <c r="AC139" s="98"/>
      <c r="AE139" s="108">
        <f>AVERAGE(183,188)</f>
        <v>185.5</v>
      </c>
      <c r="AF139" s="97" t="s">
        <v>281</v>
      </c>
    </row>
    <row r="140" spans="1:38" s="97" customFormat="1" x14ac:dyDescent="0.2">
      <c r="A140" s="108">
        <v>701</v>
      </c>
      <c r="B140" s="99" t="s">
        <v>49</v>
      </c>
      <c r="C140" s="99" t="s">
        <v>186</v>
      </c>
      <c r="D140" s="109">
        <v>4.5</v>
      </c>
      <c r="E140" s="98" t="s">
        <v>353</v>
      </c>
      <c r="F140" s="116"/>
      <c r="G140" s="97" t="s">
        <v>186</v>
      </c>
      <c r="H140" s="97">
        <f t="shared" si="16"/>
        <v>4.5</v>
      </c>
      <c r="I140" s="97">
        <f t="shared" si="17"/>
        <v>4.5000000000000001E-6</v>
      </c>
      <c r="J140" s="97">
        <f t="shared" si="18"/>
        <v>-5.346787486224656</v>
      </c>
      <c r="K140" s="98" t="s">
        <v>353</v>
      </c>
      <c r="L140" s="97" t="str">
        <f t="shared" si="19"/>
        <v>LOW</v>
      </c>
      <c r="M140" s="118">
        <v>85</v>
      </c>
      <c r="N140" s="111" t="s">
        <v>267</v>
      </c>
      <c r="R140" s="97">
        <v>1</v>
      </c>
      <c r="S140" s="97" t="s">
        <v>352</v>
      </c>
      <c r="T140" s="97">
        <v>3</v>
      </c>
      <c r="U140" s="97" t="s">
        <v>260</v>
      </c>
      <c r="V140" s="108">
        <v>40</v>
      </c>
      <c r="W140" s="97" t="s">
        <v>259</v>
      </c>
      <c r="X140" s="97" t="s">
        <v>258</v>
      </c>
      <c r="Y140" s="97" t="s">
        <v>273</v>
      </c>
      <c r="Z140" s="97">
        <v>1.8823529411764706E-3</v>
      </c>
      <c r="AA140" s="97" t="s">
        <v>351</v>
      </c>
      <c r="AB140" s="98" t="s">
        <v>350</v>
      </c>
      <c r="AC140" s="98" t="s">
        <v>187</v>
      </c>
      <c r="AE140" s="108">
        <v>159.5</v>
      </c>
    </row>
    <row r="141" spans="1:38" s="97" customFormat="1" x14ac:dyDescent="0.2">
      <c r="A141" s="108">
        <v>803</v>
      </c>
      <c r="B141" s="120" t="s">
        <v>139</v>
      </c>
      <c r="C141" s="99" t="s">
        <v>186</v>
      </c>
      <c r="D141" s="116">
        <v>0.82</v>
      </c>
      <c r="E141" s="98" t="s">
        <v>322</v>
      </c>
      <c r="F141" s="97">
        <v>1</v>
      </c>
      <c r="G141" s="97" t="s">
        <v>321</v>
      </c>
      <c r="H141" s="97">
        <f t="shared" si="16"/>
        <v>0.90999999999999992</v>
      </c>
      <c r="I141" s="97">
        <f t="shared" si="17"/>
        <v>9.0999999999999997E-7</v>
      </c>
      <c r="J141" s="97">
        <f t="shared" si="18"/>
        <v>-6.0409586076789061</v>
      </c>
      <c r="L141" s="97" t="str">
        <f t="shared" si="19"/>
        <v>LOW</v>
      </c>
      <c r="M141" s="114"/>
      <c r="N141" s="111"/>
      <c r="O141" s="97" t="s">
        <v>320</v>
      </c>
      <c r="P141" s="97">
        <v>100</v>
      </c>
      <c r="Q141" s="97" t="s">
        <v>278</v>
      </c>
      <c r="T141" s="97">
        <v>1</v>
      </c>
      <c r="U141" s="97" t="s">
        <v>260</v>
      </c>
      <c r="V141" s="108">
        <v>1</v>
      </c>
      <c r="W141" s="97" t="s">
        <v>319</v>
      </c>
      <c r="X141" s="97" t="s">
        <v>258</v>
      </c>
      <c r="Y141" s="97" t="s">
        <v>318</v>
      </c>
      <c r="AA141" s="97" t="s">
        <v>317</v>
      </c>
      <c r="AB141" s="98" t="s">
        <v>316</v>
      </c>
      <c r="AC141" s="98" t="s">
        <v>191</v>
      </c>
      <c r="AE141" s="108">
        <f>AVERAGE(211,216)</f>
        <v>213.5</v>
      </c>
      <c r="AF141" s="97" t="s">
        <v>281</v>
      </c>
    </row>
    <row r="142" spans="1:38" s="97" customFormat="1" ht="12.75" customHeight="1" x14ac:dyDescent="0.2">
      <c r="A142" s="108">
        <v>115</v>
      </c>
      <c r="B142" s="99" t="s">
        <v>70</v>
      </c>
      <c r="C142" s="99" t="s">
        <v>186</v>
      </c>
      <c r="D142" s="116">
        <v>10.19</v>
      </c>
      <c r="E142" s="97" t="s">
        <v>530</v>
      </c>
      <c r="G142" s="97" t="s">
        <v>186</v>
      </c>
      <c r="H142" s="97">
        <f t="shared" si="16"/>
        <v>10.19</v>
      </c>
      <c r="I142" s="97">
        <f t="shared" si="17"/>
        <v>1.0189999999999999E-5</v>
      </c>
      <c r="J142" s="97">
        <f t="shared" si="18"/>
        <v>-4.9918258159935736</v>
      </c>
      <c r="K142" s="97" t="s">
        <v>530</v>
      </c>
      <c r="L142" s="97" t="str">
        <f t="shared" si="19"/>
        <v>HIGH</v>
      </c>
      <c r="M142" s="121">
        <v>4.4920000000000002E-4</v>
      </c>
      <c r="N142" s="111" t="s">
        <v>267</v>
      </c>
      <c r="T142" s="97">
        <v>2</v>
      </c>
      <c r="U142" s="97" t="s">
        <v>260</v>
      </c>
      <c r="V142" s="108">
        <v>50</v>
      </c>
      <c r="W142" s="97" t="s">
        <v>259</v>
      </c>
      <c r="X142" s="97" t="s">
        <v>258</v>
      </c>
      <c r="Y142" s="97" t="s">
        <v>269</v>
      </c>
      <c r="Z142" s="97">
        <v>445.23597506678533</v>
      </c>
      <c r="AB142" s="98"/>
      <c r="AC142" s="98"/>
      <c r="AE142" s="108">
        <v>114.5</v>
      </c>
      <c r="AF142" s="97" t="s">
        <v>263</v>
      </c>
    </row>
  </sheetData>
  <sortState ref="A4:AL90">
    <sortCondition ref="G4:G90"/>
  </sortState>
  <conditionalFormatting sqref="N1:N58 N60:N1048576">
    <cfRule type="cellIs" dxfId="0" priority="1" operator="equal">
      <formula>259</formula>
    </cfRule>
  </conditionalFormatting>
  <hyperlinks>
    <hyperlink ref="X61" r:id="rId1"/>
    <hyperlink ref="E8" r:id="rId2"/>
    <hyperlink ref="G8" r:id="rId3"/>
    <hyperlink ref="AB8" r:id="rId4"/>
    <hyperlink ref="X8" r:id="rId5"/>
    <hyperlink ref="X56" r:id="rId6"/>
    <hyperlink ref="E52" r:id="rId7"/>
    <hyperlink ref="E33" r:id="rId8"/>
    <hyperlink ref="E56" r:id="rId9"/>
    <hyperlink ref="N56" r:id="rId10"/>
    <hyperlink ref="E54" r:id="rId11"/>
    <hyperlink ref="E55" r:id="rId12"/>
    <hyperlink ref="N61" r:id="rId13"/>
    <hyperlink ref="N91" r:id="rId14"/>
    <hyperlink ref="N58" r:id="rId15"/>
    <hyperlink ref="X28" r:id="rId16"/>
    <hyperlink ref="AB53" r:id="rId17"/>
    <hyperlink ref="AF53" r:id="rId18"/>
    <hyperlink ref="N8" r:id="rId19"/>
    <hyperlink ref="Q107" r:id="rId20"/>
    <hyperlink ref="Q34" r:id="rId21"/>
    <hyperlink ref="Q118" r:id="rId22"/>
    <hyperlink ref="Q47" r:id="rId23"/>
    <hyperlink ref="Q119" r:id="rId24"/>
    <hyperlink ref="AF120" r:id="rId25"/>
    <hyperlink ref="Q125" r:id="rId26"/>
    <hyperlink ref="N5" r:id="rId27"/>
    <hyperlink ref="E53" r:id="rId28"/>
    <hyperlink ref="K52" r:id="rId29"/>
    <hyperlink ref="K56" r:id="rId30"/>
    <hyperlink ref="K54" r:id="rId31"/>
    <hyperlink ref="K55" r:id="rId32"/>
    <hyperlink ref="K53" r:id="rId33"/>
    <hyperlink ref="K8" r:id="rId34"/>
  </hyperlinks>
  <pageMargins left="0.7" right="0.7" top="0.75" bottom="0.75" header="0.3" footer="0.3"/>
  <pageSetup paperSize="9" orientation="portrait" r:id="rId35"/>
  <legacy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A28" workbookViewId="0">
      <selection activeCell="B33" sqref="B33"/>
    </sheetView>
  </sheetViews>
  <sheetFormatPr defaultRowHeight="15" x14ac:dyDescent="0.25"/>
  <cols>
    <col min="1" max="1" width="15.85546875" style="2" customWidth="1"/>
    <col min="2" max="2" width="117.5703125" style="2" customWidth="1"/>
    <col min="3" max="16384" width="9.140625" style="2"/>
  </cols>
  <sheetData>
    <row r="1" spans="1:3" ht="15.75" x14ac:dyDescent="0.25">
      <c r="A1" s="165" t="s">
        <v>1548</v>
      </c>
    </row>
    <row r="3" spans="1:3" x14ac:dyDescent="0.25">
      <c r="A3" s="186" t="s">
        <v>20</v>
      </c>
      <c r="B3" s="10"/>
    </row>
    <row r="4" spans="1:3" x14ac:dyDescent="0.25">
      <c r="A4" s="187" t="s">
        <v>38</v>
      </c>
      <c r="B4" s="187" t="s">
        <v>39</v>
      </c>
    </row>
    <row r="5" spans="1:3" x14ac:dyDescent="0.25">
      <c r="A5" s="4" t="s">
        <v>0</v>
      </c>
      <c r="B5" s="15" t="s">
        <v>1519</v>
      </c>
      <c r="C5" s="3"/>
    </row>
    <row r="6" spans="1:3" x14ac:dyDescent="0.25">
      <c r="A6" s="4" t="s">
        <v>1</v>
      </c>
      <c r="B6" s="15" t="s">
        <v>1520</v>
      </c>
      <c r="C6" s="3"/>
    </row>
    <row r="7" spans="1:3" x14ac:dyDescent="0.25">
      <c r="A7" s="4" t="s">
        <v>2</v>
      </c>
      <c r="B7" s="15" t="s">
        <v>1521</v>
      </c>
      <c r="C7" s="3"/>
    </row>
    <row r="8" spans="1:3" x14ac:dyDescent="0.25">
      <c r="A8" s="4" t="s">
        <v>3</v>
      </c>
      <c r="B8" s="15" t="s">
        <v>1524</v>
      </c>
      <c r="C8" s="3"/>
    </row>
    <row r="9" spans="1:3" x14ac:dyDescent="0.25">
      <c r="A9" s="4" t="s">
        <v>4</v>
      </c>
      <c r="B9" s="15" t="s">
        <v>1525</v>
      </c>
      <c r="C9" s="3"/>
    </row>
    <row r="10" spans="1:3" x14ac:dyDescent="0.25">
      <c r="A10" s="4" t="s">
        <v>5</v>
      </c>
      <c r="B10" s="15" t="s">
        <v>1531</v>
      </c>
      <c r="C10" s="3"/>
    </row>
    <row r="11" spans="1:3" x14ac:dyDescent="0.25">
      <c r="A11" s="4" t="s">
        <v>6</v>
      </c>
      <c r="B11" s="15" t="s">
        <v>1526</v>
      </c>
      <c r="C11" s="3"/>
    </row>
    <row r="12" spans="1:3" x14ac:dyDescent="0.25">
      <c r="A12" s="4" t="s">
        <v>7</v>
      </c>
      <c r="B12" s="15" t="s">
        <v>1522</v>
      </c>
      <c r="C12" s="3"/>
    </row>
    <row r="13" spans="1:3" x14ac:dyDescent="0.25">
      <c r="A13" s="4" t="s">
        <v>8</v>
      </c>
      <c r="B13" s="15" t="s">
        <v>1527</v>
      </c>
      <c r="C13" s="3"/>
    </row>
    <row r="14" spans="1:3" x14ac:dyDescent="0.25">
      <c r="A14" s="4" t="s">
        <v>9</v>
      </c>
      <c r="B14" s="15" t="s">
        <v>1529</v>
      </c>
      <c r="C14" s="3"/>
    </row>
    <row r="15" spans="1:3" x14ac:dyDescent="0.25">
      <c r="A15" s="4" t="s">
        <v>10</v>
      </c>
      <c r="B15" s="15" t="s">
        <v>1528</v>
      </c>
      <c r="C15" s="3"/>
    </row>
    <row r="16" spans="1:3" x14ac:dyDescent="0.25">
      <c r="A16" s="4" t="s">
        <v>11</v>
      </c>
      <c r="B16" s="3" t="s">
        <v>1533</v>
      </c>
      <c r="C16" s="3"/>
    </row>
    <row r="17" spans="1:3" x14ac:dyDescent="0.25">
      <c r="A17" s="4" t="s">
        <v>12</v>
      </c>
      <c r="B17" s="15" t="s">
        <v>1532</v>
      </c>
      <c r="C17" s="3"/>
    </row>
    <row r="18" spans="1:3" x14ac:dyDescent="0.25">
      <c r="A18" s="4" t="s">
        <v>13</v>
      </c>
      <c r="B18" s="15" t="s">
        <v>1530</v>
      </c>
      <c r="C18" s="3"/>
    </row>
    <row r="19" spans="1:3" x14ac:dyDescent="0.25">
      <c r="A19" s="4" t="s">
        <v>14</v>
      </c>
      <c r="B19" s="15" t="s">
        <v>1538</v>
      </c>
      <c r="C19" s="3"/>
    </row>
    <row r="20" spans="1:3" x14ac:dyDescent="0.25">
      <c r="A20" s="4" t="s">
        <v>15</v>
      </c>
      <c r="B20" s="15" t="s">
        <v>1534</v>
      </c>
      <c r="C20" s="3"/>
    </row>
    <row r="21" spans="1:3" x14ac:dyDescent="0.25">
      <c r="A21" s="4" t="s">
        <v>16</v>
      </c>
      <c r="B21" s="15" t="s">
        <v>1537</v>
      </c>
      <c r="C21" s="3"/>
    </row>
    <row r="22" spans="1:3" x14ac:dyDescent="0.25">
      <c r="A22" s="4" t="s">
        <v>17</v>
      </c>
      <c r="B22" s="15" t="s">
        <v>1536</v>
      </c>
      <c r="C22" s="3"/>
    </row>
    <row r="23" spans="1:3" x14ac:dyDescent="0.25">
      <c r="A23" s="4" t="s">
        <v>18</v>
      </c>
      <c r="B23" s="15" t="s">
        <v>1535</v>
      </c>
      <c r="C23" s="3"/>
    </row>
    <row r="24" spans="1:3" x14ac:dyDescent="0.25">
      <c r="A24" s="4" t="s">
        <v>19</v>
      </c>
      <c r="B24" s="15" t="s">
        <v>1539</v>
      </c>
      <c r="C24" s="3"/>
    </row>
    <row r="25" spans="1:3" x14ac:dyDescent="0.25">
      <c r="A25" s="10"/>
      <c r="B25" s="10"/>
    </row>
    <row r="26" spans="1:3" x14ac:dyDescent="0.25">
      <c r="A26" s="186" t="s">
        <v>37</v>
      </c>
      <c r="B26" s="10"/>
    </row>
    <row r="27" spans="1:3" x14ac:dyDescent="0.25">
      <c r="A27" s="187" t="s">
        <v>38</v>
      </c>
      <c r="B27" s="187" t="s">
        <v>39</v>
      </c>
    </row>
    <row r="28" spans="1:3" x14ac:dyDescent="0.25">
      <c r="A28" s="5" t="s">
        <v>1</v>
      </c>
      <c r="B28" s="15" t="s">
        <v>1520</v>
      </c>
    </row>
    <row r="29" spans="1:3" x14ac:dyDescent="0.25">
      <c r="A29" s="5" t="s">
        <v>21</v>
      </c>
      <c r="B29" s="15" t="s">
        <v>1540</v>
      </c>
    </row>
    <row r="30" spans="1:3" x14ac:dyDescent="0.25">
      <c r="A30" s="5" t="s">
        <v>2</v>
      </c>
      <c r="B30" s="15" t="s">
        <v>1521</v>
      </c>
    </row>
    <row r="31" spans="1:3" x14ac:dyDescent="0.25">
      <c r="A31" s="5" t="s">
        <v>22</v>
      </c>
      <c r="B31" s="15" t="s">
        <v>1541</v>
      </c>
    </row>
    <row r="32" spans="1:3" x14ac:dyDescent="0.25">
      <c r="A32" s="5" t="s">
        <v>23</v>
      </c>
      <c r="B32" s="15" t="s">
        <v>1523</v>
      </c>
    </row>
    <row r="33" spans="1:2" x14ac:dyDescent="0.25">
      <c r="A33" s="5" t="s">
        <v>24</v>
      </c>
      <c r="B33" s="15" t="s">
        <v>1542</v>
      </c>
    </row>
    <row r="34" spans="1:2" x14ac:dyDescent="0.25">
      <c r="A34" s="5" t="s">
        <v>25</v>
      </c>
      <c r="B34" s="15" t="s">
        <v>1543</v>
      </c>
    </row>
    <row r="35" spans="1:2" x14ac:dyDescent="0.25">
      <c r="A35" s="5" t="s">
        <v>26</v>
      </c>
      <c r="B35" s="15" t="s">
        <v>1547</v>
      </c>
    </row>
    <row r="36" spans="1:2" x14ac:dyDescent="0.25">
      <c r="A36" s="5" t="s">
        <v>27</v>
      </c>
      <c r="B36" s="15" t="s">
        <v>1550</v>
      </c>
    </row>
    <row r="37" spans="1:2" x14ac:dyDescent="0.25">
      <c r="A37" s="5" t="s">
        <v>28</v>
      </c>
      <c r="B37" s="15" t="s">
        <v>1544</v>
      </c>
    </row>
    <row r="38" spans="1:2" x14ac:dyDescent="0.25">
      <c r="A38" s="5" t="s">
        <v>29</v>
      </c>
      <c r="B38" s="15" t="s">
        <v>1545</v>
      </c>
    </row>
    <row r="39" spans="1:2" x14ac:dyDescent="0.25">
      <c r="A39" s="5" t="s">
        <v>7</v>
      </c>
      <c r="B39" s="15" t="s">
        <v>1522</v>
      </c>
    </row>
    <row r="40" spans="1:2" x14ac:dyDescent="0.25">
      <c r="A40" s="5" t="s">
        <v>30</v>
      </c>
      <c r="B40" s="2" t="s">
        <v>1546</v>
      </c>
    </row>
    <row r="41" spans="1:2" x14ac:dyDescent="0.25">
      <c r="A41" s="5" t="s">
        <v>31</v>
      </c>
      <c r="B41" s="15" t="s">
        <v>1544</v>
      </c>
    </row>
    <row r="42" spans="1:2" x14ac:dyDescent="0.25">
      <c r="A42" s="5" t="s">
        <v>32</v>
      </c>
      <c r="B42" s="15" t="s">
        <v>40</v>
      </c>
    </row>
    <row r="43" spans="1:2" x14ac:dyDescent="0.25">
      <c r="A43" s="5" t="s">
        <v>33</v>
      </c>
      <c r="B43" s="15" t="s">
        <v>1543</v>
      </c>
    </row>
    <row r="44" spans="1:2" x14ac:dyDescent="0.25">
      <c r="A44" s="5" t="s">
        <v>5</v>
      </c>
      <c r="B44" s="15" t="s">
        <v>1531</v>
      </c>
    </row>
    <row r="45" spans="1:2" x14ac:dyDescent="0.25">
      <c r="A45" s="5" t="s">
        <v>34</v>
      </c>
      <c r="B45" s="15" t="s">
        <v>1534</v>
      </c>
    </row>
    <row r="46" spans="1:2" x14ac:dyDescent="0.25">
      <c r="A46" s="5" t="s">
        <v>35</v>
      </c>
      <c r="B46" s="2" t="s">
        <v>1546</v>
      </c>
    </row>
    <row r="47" spans="1:2" x14ac:dyDescent="0.25">
      <c r="A47" s="5" t="s">
        <v>36</v>
      </c>
      <c r="B47" s="15" t="s">
        <v>1549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workbookViewId="0">
      <selection activeCell="K165" sqref="K165"/>
    </sheetView>
  </sheetViews>
  <sheetFormatPr defaultRowHeight="15" x14ac:dyDescent="0.25"/>
  <sheetData>
    <row r="1" spans="1:11" x14ac:dyDescent="0.25">
      <c r="A1" s="189" t="s">
        <v>1559</v>
      </c>
    </row>
    <row r="2" spans="1:11" x14ac:dyDescent="0.25">
      <c r="A2" s="189" t="s">
        <v>1560</v>
      </c>
    </row>
    <row r="3" spans="1:11" s="1" customFormat="1" x14ac:dyDescent="0.25">
      <c r="A3" s="189"/>
    </row>
    <row r="4" spans="1:11" x14ac:dyDescent="0.25">
      <c r="A4" s="189" t="s">
        <v>1561</v>
      </c>
      <c r="K4" s="189" t="s">
        <v>1564</v>
      </c>
    </row>
    <row r="5" spans="1:11" x14ac:dyDescent="0.25">
      <c r="A5" s="190" t="s">
        <v>1562</v>
      </c>
      <c r="K5" s="190" t="s">
        <v>1565</v>
      </c>
    </row>
    <row r="6" spans="1:11" x14ac:dyDescent="0.25">
      <c r="K6" s="189"/>
    </row>
    <row r="7" spans="1:11" x14ac:dyDescent="0.25">
      <c r="K7" s="189"/>
    </row>
    <row r="8" spans="1:11" x14ac:dyDescent="0.25">
      <c r="K8" s="189"/>
    </row>
    <row r="9" spans="1:11" x14ac:dyDescent="0.25">
      <c r="K9" s="189"/>
    </row>
    <row r="37" spans="1:11" x14ac:dyDescent="0.25">
      <c r="A37" s="190" t="s">
        <v>1563</v>
      </c>
      <c r="K37" s="190" t="s">
        <v>1566</v>
      </c>
    </row>
    <row r="38" spans="1:11" x14ac:dyDescent="0.25">
      <c r="K38" s="189"/>
    </row>
    <row r="39" spans="1:11" x14ac:dyDescent="0.25">
      <c r="A39" s="188"/>
      <c r="K39" s="189"/>
    </row>
    <row r="40" spans="1:11" x14ac:dyDescent="0.25">
      <c r="A40" s="188"/>
      <c r="K40" s="189"/>
    </row>
    <row r="41" spans="1:11" x14ac:dyDescent="0.25">
      <c r="K41" s="189"/>
    </row>
    <row r="42" spans="1:11" x14ac:dyDescent="0.25">
      <c r="K42" s="189"/>
    </row>
    <row r="43" spans="1:11" x14ac:dyDescent="0.25">
      <c r="K43" s="189"/>
    </row>
    <row r="44" spans="1:11" x14ac:dyDescent="0.25">
      <c r="K44" s="189"/>
    </row>
    <row r="45" spans="1:11" x14ac:dyDescent="0.25">
      <c r="K45" s="189"/>
    </row>
    <row r="46" spans="1:11" x14ac:dyDescent="0.25">
      <c r="K46" s="189"/>
    </row>
    <row r="47" spans="1:11" x14ac:dyDescent="0.25">
      <c r="K47" s="189"/>
    </row>
    <row r="70" spans="11:11" x14ac:dyDescent="0.25">
      <c r="K70" s="190" t="s">
        <v>1567</v>
      </c>
    </row>
    <row r="71" spans="11:11" x14ac:dyDescent="0.25">
      <c r="K71" s="189"/>
    </row>
    <row r="72" spans="11:11" x14ac:dyDescent="0.25">
      <c r="K72" s="189"/>
    </row>
    <row r="73" spans="11:11" x14ac:dyDescent="0.25">
      <c r="K73" s="189"/>
    </row>
    <row r="74" spans="11:11" x14ac:dyDescent="0.25">
      <c r="K74" s="189"/>
    </row>
    <row r="75" spans="11:11" x14ac:dyDescent="0.25">
      <c r="K75" s="189"/>
    </row>
    <row r="76" spans="11:11" x14ac:dyDescent="0.25">
      <c r="K76" s="189"/>
    </row>
    <row r="77" spans="11:11" x14ac:dyDescent="0.25">
      <c r="K77" s="189"/>
    </row>
    <row r="78" spans="11:11" x14ac:dyDescent="0.25">
      <c r="K78" s="189"/>
    </row>
    <row r="79" spans="11:11" x14ac:dyDescent="0.25">
      <c r="K79" s="189"/>
    </row>
    <row r="80" spans="11:11" x14ac:dyDescent="0.25">
      <c r="K80" s="189"/>
    </row>
    <row r="81" spans="11:11" x14ac:dyDescent="0.25">
      <c r="K81" s="189"/>
    </row>
    <row r="101" spans="11:11" x14ac:dyDescent="0.25">
      <c r="K101" s="190" t="s">
        <v>1568</v>
      </c>
    </row>
    <row r="102" spans="11:11" x14ac:dyDescent="0.25">
      <c r="K102" s="189"/>
    </row>
    <row r="103" spans="11:11" x14ac:dyDescent="0.25">
      <c r="K103" s="189"/>
    </row>
    <row r="104" spans="11:11" x14ac:dyDescent="0.25">
      <c r="K104" s="189"/>
    </row>
    <row r="105" spans="11:11" x14ac:dyDescent="0.25">
      <c r="K105" s="189"/>
    </row>
    <row r="106" spans="11:11" x14ac:dyDescent="0.25">
      <c r="K106" s="189"/>
    </row>
    <row r="107" spans="11:11" x14ac:dyDescent="0.25">
      <c r="K107" s="189"/>
    </row>
    <row r="108" spans="11:11" x14ac:dyDescent="0.25">
      <c r="K108" s="189"/>
    </row>
    <row r="109" spans="11:11" x14ac:dyDescent="0.25">
      <c r="K109" s="189"/>
    </row>
    <row r="133" spans="11:11" x14ac:dyDescent="0.25">
      <c r="K133" s="190" t="s">
        <v>1569</v>
      </c>
    </row>
    <row r="134" spans="11:11" x14ac:dyDescent="0.25">
      <c r="K134" s="189"/>
    </row>
    <row r="135" spans="11:11" x14ac:dyDescent="0.25">
      <c r="K135" s="189"/>
    </row>
    <row r="136" spans="11:11" x14ac:dyDescent="0.25">
      <c r="K136" s="189"/>
    </row>
    <row r="137" spans="11:11" x14ac:dyDescent="0.25">
      <c r="K137" s="189"/>
    </row>
    <row r="138" spans="11:11" x14ac:dyDescent="0.25">
      <c r="K138" s="189"/>
    </row>
    <row r="139" spans="11:11" x14ac:dyDescent="0.25">
      <c r="K139" s="189"/>
    </row>
    <row r="140" spans="11:11" x14ac:dyDescent="0.25">
      <c r="K140" s="189"/>
    </row>
    <row r="165" spans="11:11" x14ac:dyDescent="0.25">
      <c r="K165" s="190" t="s">
        <v>1570</v>
      </c>
    </row>
    <row r="166" spans="11:11" x14ac:dyDescent="0.25">
      <c r="K166" s="189"/>
    </row>
    <row r="167" spans="11:11" x14ac:dyDescent="0.25">
      <c r="K167" s="18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Supporting Information S1</vt:lpstr>
      <vt:lpstr>Supporting Information S2</vt:lpstr>
      <vt:lpstr>Data to tabulate for suppinfo</vt:lpstr>
      <vt:lpstr>Supporting Information S3</vt:lpstr>
      <vt:lpstr>Supporting Information S4</vt:lpstr>
      <vt:lpstr>'Supporting Information S1'!Print_Area</vt:lpstr>
    </vt:vector>
  </TitlesOfParts>
  <Company>University of Kent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D.A.Newby</dc:creator>
  <cp:lastModifiedBy>D.A.Newby</cp:lastModifiedBy>
  <dcterms:created xsi:type="dcterms:W3CDTF">2014-01-14T08:49:33Z</dcterms:created>
  <dcterms:modified xsi:type="dcterms:W3CDTF">2014-09-30T08:00:51Z</dcterms:modified>
</cp:coreProperties>
</file>