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sadmin\Dropbox\Oslo\eDNA state manuscript submission\re re submission\"/>
    </mc:Choice>
  </mc:AlternateContent>
  <xr:revisionPtr revIDLastSave="0" documentId="13_ncr:1_{04200EFA-D4CA-4789-96DE-EB71927D81A2}" xr6:coauthVersionLast="47" xr6:coauthVersionMax="47" xr10:uidLastSave="{00000000-0000-0000-0000-000000000000}"/>
  <bookViews>
    <workbookView xWindow="10152" yWindow="1404" windowWidth="12204" windowHeight="10188" xr2:uid="{00000000-000D-0000-FFFF-FFFF00000000}"/>
  </bookViews>
  <sheets>
    <sheet name="Fish temperatur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R8HG+rnoEll14ZmOYihGQey3j4Q=="/>
    </ext>
  </extLst>
</workbook>
</file>

<file path=xl/calcChain.xml><?xml version="1.0" encoding="utf-8"?>
<calcChain xmlns="http://schemas.openxmlformats.org/spreadsheetml/2006/main">
  <c r="N108" i="2" l="1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K54" i="2"/>
  <c r="N53" i="2"/>
  <c r="M53" i="2"/>
  <c r="K53" i="2"/>
  <c r="N52" i="2"/>
  <c r="M52" i="2"/>
  <c r="K52" i="2"/>
  <c r="N51" i="2"/>
  <c r="M51" i="2"/>
  <c r="K51" i="2"/>
  <c r="N50" i="2"/>
  <c r="M50" i="2"/>
  <c r="K50" i="2"/>
  <c r="N49" i="2"/>
  <c r="M49" i="2"/>
  <c r="K49" i="2"/>
  <c r="N48" i="2"/>
  <c r="M48" i="2"/>
  <c r="N47" i="2"/>
  <c r="M47" i="2"/>
  <c r="N46" i="2"/>
  <c r="M46" i="2"/>
  <c r="N45" i="2"/>
  <c r="M45" i="2"/>
  <c r="O44" i="2"/>
  <c r="M44" i="2" s="1"/>
  <c r="N44" i="2"/>
  <c r="O43" i="2"/>
  <c r="M43" i="2" s="1"/>
  <c r="N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J35" i="2"/>
  <c r="K35" i="2" s="1"/>
  <c r="N34" i="2"/>
  <c r="M34" i="2"/>
  <c r="J34" i="2"/>
  <c r="K34" i="2" s="1"/>
  <c r="N33" i="2"/>
  <c r="M33" i="2"/>
  <c r="J33" i="2"/>
  <c r="K33" i="2" s="1"/>
  <c r="N32" i="2"/>
  <c r="M32" i="2"/>
  <c r="J32" i="2"/>
  <c r="K32" i="2" s="1"/>
  <c r="N31" i="2"/>
  <c r="M31" i="2"/>
  <c r="J31" i="2"/>
  <c r="K31" i="2" s="1"/>
  <c r="N30" i="2"/>
  <c r="M30" i="2"/>
  <c r="J30" i="2"/>
  <c r="K30" i="2" s="1"/>
  <c r="N29" i="2"/>
  <c r="M29" i="2"/>
  <c r="J29" i="2"/>
  <c r="K29" i="2" s="1"/>
  <c r="N28" i="2"/>
  <c r="M28" i="2"/>
  <c r="J28" i="2"/>
  <c r="K28" i="2" s="1"/>
  <c r="N27" i="2"/>
  <c r="M27" i="2"/>
  <c r="N26" i="2"/>
  <c r="M26" i="2"/>
  <c r="N25" i="2"/>
  <c r="M25" i="2"/>
  <c r="N24" i="2"/>
  <c r="M24" i="2"/>
  <c r="N23" i="2"/>
  <c r="M23" i="2"/>
  <c r="N22" i="2"/>
  <c r="M22" i="2"/>
  <c r="J22" i="2"/>
  <c r="K22" i="2" s="1"/>
  <c r="N21" i="2"/>
  <c r="M21" i="2"/>
  <c r="J21" i="2"/>
  <c r="K21" i="2" s="1"/>
  <c r="N20" i="2"/>
  <c r="M20" i="2"/>
  <c r="J20" i="2"/>
  <c r="K20" i="2" s="1"/>
  <c r="N19" i="2"/>
  <c r="M19" i="2"/>
  <c r="J19" i="2"/>
  <c r="K19" i="2" s="1"/>
  <c r="N18" i="2"/>
  <c r="M18" i="2"/>
  <c r="J18" i="2"/>
  <c r="K18" i="2" s="1"/>
  <c r="N17" i="2"/>
  <c r="M17" i="2"/>
  <c r="J17" i="2"/>
  <c r="K17" i="2" s="1"/>
  <c r="N16" i="2"/>
  <c r="M16" i="2"/>
  <c r="J16" i="2"/>
  <c r="K16" i="2" s="1"/>
  <c r="N15" i="2"/>
  <c r="M15" i="2"/>
  <c r="J15" i="2"/>
  <c r="K15" i="2" s="1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N2" i="2"/>
  <c r="M2" i="2"/>
</calcChain>
</file>

<file path=xl/sharedStrings.xml><?xml version="1.0" encoding="utf-8"?>
<sst xmlns="http://schemas.openxmlformats.org/spreadsheetml/2006/main" count="1259" uniqueCount="115">
  <si>
    <t>Organism</t>
  </si>
  <si>
    <t>group</t>
  </si>
  <si>
    <t>Ecosystem</t>
  </si>
  <si>
    <t>Source</t>
  </si>
  <si>
    <t>Region</t>
  </si>
  <si>
    <t>ampliconlength(bp)</t>
  </si>
  <si>
    <t>Time point</t>
  </si>
  <si>
    <t>Maxtime(h)</t>
  </si>
  <si>
    <t>Slope</t>
  </si>
  <si>
    <t>Slope/h</t>
  </si>
  <si>
    <t>half-life</t>
  </si>
  <si>
    <t>k (hours)</t>
  </si>
  <si>
    <t>1/T [K]</t>
  </si>
  <si>
    <t>-ln (k)</t>
  </si>
  <si>
    <t>Temperature(℃)</t>
  </si>
  <si>
    <t>pH</t>
  </si>
  <si>
    <t>Reference</t>
  </si>
  <si>
    <t>Year</t>
  </si>
  <si>
    <t>Studynumber</t>
  </si>
  <si>
    <t>Temperaturegroup(℃)</t>
  </si>
  <si>
    <t>lengthgroup(bp)</t>
  </si>
  <si>
    <t>Experimentstype</t>
  </si>
  <si>
    <t>DNAtype</t>
  </si>
  <si>
    <t>Cyprinus carpio</t>
  </si>
  <si>
    <t>fish</t>
  </si>
  <si>
    <t>Freshwater</t>
  </si>
  <si>
    <t>Well</t>
  </si>
  <si>
    <t>CytB</t>
  </si>
  <si>
    <t>Barnes et al.</t>
  </si>
  <si>
    <t>21-</t>
  </si>
  <si>
    <t>101-200</t>
  </si>
  <si>
    <t>tank</t>
  </si>
  <si>
    <t>spike</t>
  </si>
  <si>
    <t xml:space="preserve">Carassius auratus </t>
  </si>
  <si>
    <t>Tap</t>
  </si>
  <si>
    <t>COI</t>
  </si>
  <si>
    <t>Bylemans et al.</t>
  </si>
  <si>
    <t>11-20</t>
  </si>
  <si>
    <t>0-100</t>
  </si>
  <si>
    <t>organism</t>
  </si>
  <si>
    <t>201-</t>
  </si>
  <si>
    <t>ITS</t>
  </si>
  <si>
    <t>Lake</t>
  </si>
  <si>
    <t>Eichmiller et al.</t>
  </si>
  <si>
    <t>well water</t>
  </si>
  <si>
    <t>Lake dystrophic</t>
  </si>
  <si>
    <t>Lake eutrophic</t>
  </si>
  <si>
    <t>Lake oligotrophic</t>
  </si>
  <si>
    <t>0-10</t>
  </si>
  <si>
    <t>Anguilla japonica</t>
  </si>
  <si>
    <t>D-loop</t>
  </si>
  <si>
    <t>Kasai et al.</t>
  </si>
  <si>
    <t>Hypophthalmichthys nobilis</t>
  </si>
  <si>
    <t>Deionized</t>
  </si>
  <si>
    <t>Lance et al.</t>
  </si>
  <si>
    <t>Lepomis macrochirus</t>
  </si>
  <si>
    <t>Maruyama et al</t>
  </si>
  <si>
    <t xml:space="preserve">Neogobius melanostomus </t>
  </si>
  <si>
    <t>Nevers et al.</t>
  </si>
  <si>
    <t>Nukazawa et al.</t>
  </si>
  <si>
    <t>Oncorhynchus kisutch</t>
  </si>
  <si>
    <t>Pond</t>
  </si>
  <si>
    <t>Saito and Doi</t>
  </si>
  <si>
    <t xml:space="preserve">Cyprinus carpio </t>
  </si>
  <si>
    <t>Plecoglossus altivelis</t>
  </si>
  <si>
    <t>River</t>
  </si>
  <si>
    <t>Tsuji et al.</t>
  </si>
  <si>
    <t>Marine</t>
  </si>
  <si>
    <t>Sea</t>
  </si>
  <si>
    <t>Trachurus japonicus</t>
  </si>
  <si>
    <t>Gasterosteus aculeatus</t>
  </si>
  <si>
    <t>Thomsen et al.</t>
  </si>
  <si>
    <t>Platichthys flesus</t>
  </si>
  <si>
    <t>Engraulis mordax</t>
  </si>
  <si>
    <t>Sassoubre et al.</t>
  </si>
  <si>
    <t>Sardinops sagax</t>
  </si>
  <si>
    <t>Scomber japonicus</t>
  </si>
  <si>
    <t>Andruszkiewicz et al.</t>
  </si>
  <si>
    <t>fieeld</t>
  </si>
  <si>
    <t>Zearaja maugeana</t>
  </si>
  <si>
    <t>ND4</t>
  </si>
  <si>
    <t>Weltz et al.</t>
  </si>
  <si>
    <t>Jo et al.</t>
  </si>
  <si>
    <t>NA</t>
  </si>
  <si>
    <t>Lipophrys pholis</t>
  </si>
  <si>
    <t>Collins et al.</t>
  </si>
  <si>
    <t>Chionodraco rastrospinosus</t>
  </si>
  <si>
    <t>ND2</t>
  </si>
  <si>
    <t>Cowart et al.</t>
  </si>
  <si>
    <t>Barnes, M. A., Turner, C. R., Jerde, C. L., Renshaw, M. A., Chadderton, W. L., &amp; Lodge, D. M. (2014). Environmental Conditions Influence eDNA Persistence in Aquatic Systems. Environmental Science &amp; Technology, 48(3), 1819–1827. doi: 10.1021/es404734p</t>
  </si>
  <si>
    <t>Bylemans, J., Furlan, E. M., Gleeson, D. M., Hardy, C. M., &amp; Duncan, R. P. (2018). Does size matter? An experimental evaluation of the relative abundance and decay rates of aquatic eDNA. Environmental Science &amp; Technology, 52(11), 6408–6416. doi: 10.1021/acs.est.8b01071</t>
  </si>
  <si>
    <t>Eichmiller, J. J., Best, S. E., &amp; Sorensen, P. W. (2016). Effects of Temperature and Trophic State on Degradation of Environmental DNA in Lake Water. Environmental Science &amp; Technology, 50(4), 1859–1867. doi: 10.1021/acs.est.5b05672</t>
  </si>
  <si>
    <t>Kasai, A., Takada, S., Yamazaki, A., Masuda, R., &amp; Yamanaka, H. (2020). The effect of temperature on environmental DNA degradation of Japanese eel. Fisheries Science. doi: 10.1007/s12562-020-01409-1</t>
  </si>
  <si>
    <t>Lance, R., Klymus, K., Richter, C., Guan, X., Farrington, H., Carr, M., … Baerwaldt, K. (2017). Experimental observations on the decay of environmental DNA from bighead and silver carps. Management of Biological Invasions, 8(3), 343–359. doi: 10.3391/mbi.2017.8.3.08</t>
  </si>
  <si>
    <t>Maruyama, A., Nakamura, K., Yamanaka, H., Kondoh, M., &amp; Minamoto, T. (2014). The release rate of environmental DNA from juvenile and adult fish. PloS One, 9(12), e114639. doi: https://doi.org/10.1371/journal.pone.0114639</t>
  </si>
  <si>
    <t>Nevers, M. B., Byappanahalli, M. N., Morris, C. C., Shively, D., Przybyla-Kelly, K., Spoljaric, A. M., … Roseman, E. F. (2018). Environmental DNA (eDNA): A tool for quantifying the abundant but elusive round goby (Neogobius melanostomus). PloS One, 13(1), e0191720. doi: https://doi.org/10.1371/journal. pone.0191720</t>
  </si>
  <si>
    <t>Nukazawa, K., Hamasuna, Y., &amp; Suzuki, Y. (2018). Simulating the Advection and Degradation of the Environmental DNA of Common Carp along a River. Environmental Science &amp; Technology, 52(18), 10562–10570. doi: 10.1021/acs.est.8b02293</t>
  </si>
  <si>
    <t>Saito, T., &amp; Doi, H. (2021). Degradation modeling of water environmental DNA: Experiments on multiple DNA sources in pond and seawater. Environmental DNA, 3(4), 850–860. doi: 10.1002/edn3.192</t>
  </si>
  <si>
    <t>Tsuji, S., Ushio, M., Sakurai, S., Minamoto, T., &amp; Yamanaka, H. (2017). Water temperature-dependent degradation of environmental DNA and its relation to bacterial abundance. PloS One, 12(4), e0176608.</t>
  </si>
  <si>
    <t>Thomsen, P. F., Kielgast, J., Iversen, L. L., Møller, P. R., Rasmussen, M., &amp; Willerslev, E. (2012). Detection of a Diverse Marine Fish Fauna Using Environmental DNA from Seawater Samples. PLoS ONE, 7(8), e41732. doi: 10.1371/journal.pone.0041732</t>
  </si>
  <si>
    <t>Sassoubre, L. M., Yamahara, K. M., Gardner, L. D., Block, B. A., &amp; Boehm, A. B. (2016). Quantification of Environmental DNA (eDNA) Shedding and Decay Rates for Three Marine Fish. Environmental Science &amp; Technology, 50(19), 10456–10464. doi: 10.1021/acs.est.6b03114</t>
  </si>
  <si>
    <t>Andruszkiewicz, E. A., Sassoubre, L. M., &amp; Boehm, A. B. (2017). Persistence of marine fish environmental DNA and the influence of sunlight. PLOS ONE, 12(9), e0185043. doi: 10.1371/journal.pone.0185043</t>
  </si>
  <si>
    <t>Weltz, K., Lyle, J. M., Ovenden, J., Morgan, J. A., Moreno, D. A., &amp; Semmens, J. M. (2017). Application of environmental DNA to detect an endangered marine skate species in the wild. PloS One, 12(6), e0178124.</t>
  </si>
  <si>
    <t>Jo, T., Murakami, H., Masuda, R., Sakata, M. K., Yamamoto, S., &amp; Minamoto, T. (2017). Rapid degradation of longer DNA fragments enables the improved estimation of distribution and biomass using environmental DNA. Molecular Ecology Resources. doi: 10.1111/1755-0998.12685</t>
  </si>
  <si>
    <t>Collins, R. A., Wangensteen, O. S., O’Gorman, E. J., Mariani, S., Sims, D. W., &amp; Genner, M. J. (2018). Persistence of environmental DNA in marine systems. Communications Biology, 1(1). doi: 10.1038/s42003-018-0192-6</t>
  </si>
  <si>
    <t>Cowart, D. A., Murphy, K. R., &amp; Cheng, C.-H. C. (2018). Metagenomic sequencing of environmental DNA reveals marine faunal assemblages from the West Antarctic Peninsula. Marine Genomics, 37, 148–160. doi: 10.1016/j.margen.2017.11.003</t>
  </si>
  <si>
    <t>Jo, T., Murakami, H., Yamamoto, S., Masuda, R., &amp; Minamoto, T. (2019). Effect of water temperature and fish biomass on environmental DNA shedding, degradation, and size distribution. Ecology and Evolution. doi: 10.1002/ece3.4802</t>
  </si>
  <si>
    <t>Jo, T., Arimoto, M., Murakami, H., Masuda, R., &amp; Minamoto, T. (2019). Estimating shedding and decay rates of environmental nuclear DNA with relation to water temperature and biomass. Environmental DNA, edn3.51. doi: 10.1002/edn3.51</t>
  </si>
  <si>
    <t>FullReference</t>
  </si>
  <si>
    <t>Centropristis striata</t>
  </si>
  <si>
    <t>Kirtane et al</t>
  </si>
  <si>
    <t>mesocosm</t>
  </si>
  <si>
    <t>Kirtane, A., Wieczorek, D., Noji, T., Baskin, L., Ober, C., Plosica, R., … Sassoubre, L. (2021). Quantification of Environmental DNA (eDNA) shedding and decay rates for three commercially harvested fish species and comparison between eDNA detection and trawl catches. Environmental DNA, edn3.236. doi: 10.1002/edn3.236</t>
  </si>
  <si>
    <t>Pseudopleuronectes americanus</t>
  </si>
  <si>
    <t>Paralichthys dentatus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</si>
</sst>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/>
    <xf numFmtId="0" fontId="3" fillId="0" borderId="1" xfId="0" applyFont="1" applyFill="1" applyBorder="1"/>
    <xf numFmtId="49" fontId="3" fillId="0" borderId="1" xfId="0" applyNumberFormat="1" applyFont="1" applyFill="1" applyBorder="1"/>
    <xf numFmtId="0" fontId="4" fillId="0" borderId="2" xfId="0" applyFont="1" applyFill="1" applyBorder="1"/>
    <xf numFmtId="164" fontId="4" fillId="0" borderId="2" xfId="0" applyNumberFormat="1" applyFont="1" applyFill="1" applyBorder="1"/>
    <xf numFmtId="0" fontId="4" fillId="0" borderId="0" xfId="0" applyFont="1" applyFill="1" applyAlignment="1"/>
    <xf numFmtId="165" fontId="4" fillId="0" borderId="2" xfId="0" applyNumberFormat="1" applyFont="1" applyFill="1" applyBorder="1"/>
    <xf numFmtId="0" fontId="4" fillId="0" borderId="2" xfId="0" applyFont="1" applyFill="1" applyBorder="1" applyAlignment="1"/>
    <xf numFmtId="0" fontId="5" fillId="0" borderId="0" xfId="0" applyFont="1" applyFill="1" applyAlignme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6"/>
  <sheetViews>
    <sheetView tabSelected="1" topLeftCell="A106" zoomScaleNormal="100" workbookViewId="0">
      <selection activeCell="A117" sqref="A117"/>
    </sheetView>
  </sheetViews>
  <sheetFormatPr baseColWidth="10" defaultColWidth="12.59765625" defaultRowHeight="15" customHeight="1" x14ac:dyDescent="0.3"/>
  <cols>
    <col min="1" max="1" width="15" style="1" customWidth="1"/>
    <col min="2" max="4" width="7.59765625" style="1" customWidth="1"/>
    <col min="5" max="5" width="6.09765625" style="1" customWidth="1"/>
    <col min="6" max="7" width="5.59765625" style="1" customWidth="1"/>
    <col min="8" max="16" width="7.59765625" style="1" customWidth="1"/>
    <col min="17" max="17" width="12.69921875" style="1" customWidth="1"/>
    <col min="18" max="26" width="7.59765625" style="1" customWidth="1"/>
    <col min="27" max="16384" width="12.59765625" style="1"/>
  </cols>
  <sheetData>
    <row r="1" spans="1:24" ht="14.4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108</v>
      </c>
    </row>
    <row r="2" spans="1:24" ht="14.4" x14ac:dyDescent="0.3">
      <c r="A2" s="6" t="s">
        <v>23</v>
      </c>
      <c r="B2" s="6" t="s">
        <v>24</v>
      </c>
      <c r="C2" s="6" t="s">
        <v>25</v>
      </c>
      <c r="D2" s="6" t="s">
        <v>26</v>
      </c>
      <c r="E2" s="6" t="s">
        <v>27</v>
      </c>
      <c r="F2" s="6">
        <v>146</v>
      </c>
      <c r="G2" s="6">
        <v>6</v>
      </c>
      <c r="H2" s="6">
        <v>72</v>
      </c>
      <c r="I2" s="6">
        <v>0.105</v>
      </c>
      <c r="J2" s="6">
        <v>0.105</v>
      </c>
      <c r="K2" s="6">
        <v>7</v>
      </c>
      <c r="L2" s="6">
        <v>0.105</v>
      </c>
      <c r="M2" s="7">
        <f t="shared" ref="M2:M66" si="0">1/(273.15+O2)</f>
        <v>3.3540164346805303E-3</v>
      </c>
      <c r="N2" s="6">
        <f t="shared" ref="N2:N108" si="1">LN(L2)</f>
        <v>-2.2537949288246137</v>
      </c>
      <c r="O2" s="6">
        <v>25</v>
      </c>
      <c r="P2" s="6">
        <v>7.5</v>
      </c>
      <c r="Q2" s="6" t="s">
        <v>28</v>
      </c>
      <c r="R2" s="6">
        <v>2014</v>
      </c>
      <c r="S2" s="6">
        <v>3</v>
      </c>
      <c r="T2" s="6" t="s">
        <v>29</v>
      </c>
      <c r="U2" s="6" t="s">
        <v>30</v>
      </c>
      <c r="V2" s="6" t="s">
        <v>31</v>
      </c>
      <c r="W2" s="6" t="s">
        <v>32</v>
      </c>
      <c r="X2" s="8" t="s">
        <v>89</v>
      </c>
    </row>
    <row r="3" spans="1:24" ht="14.4" x14ac:dyDescent="0.3">
      <c r="A3" s="6" t="s">
        <v>33</v>
      </c>
      <c r="B3" s="6" t="s">
        <v>24</v>
      </c>
      <c r="C3" s="6" t="s">
        <v>25</v>
      </c>
      <c r="D3" s="6" t="s">
        <v>34</v>
      </c>
      <c r="E3" s="6" t="s">
        <v>35</v>
      </c>
      <c r="F3" s="6">
        <v>96</v>
      </c>
      <c r="G3" s="6">
        <v>7</v>
      </c>
      <c r="H3" s="6">
        <v>672</v>
      </c>
      <c r="I3" s="6">
        <v>0.23699999999999999</v>
      </c>
      <c r="J3" s="6">
        <v>0.23699999999999999</v>
      </c>
      <c r="K3" s="6">
        <v>3</v>
      </c>
      <c r="L3" s="6">
        <v>0.23104906018664842</v>
      </c>
      <c r="M3" s="7">
        <f t="shared" si="0"/>
        <v>3.4112229234180458E-3</v>
      </c>
      <c r="N3" s="6">
        <f t="shared" si="1"/>
        <v>-1.4651252092497742</v>
      </c>
      <c r="O3" s="6">
        <v>20</v>
      </c>
      <c r="P3" s="6"/>
      <c r="Q3" s="6" t="s">
        <v>36</v>
      </c>
      <c r="R3" s="6">
        <v>2018</v>
      </c>
      <c r="S3" s="6">
        <v>16</v>
      </c>
      <c r="T3" s="6" t="s">
        <v>37</v>
      </c>
      <c r="U3" s="6" t="s">
        <v>38</v>
      </c>
      <c r="V3" s="6" t="s">
        <v>31</v>
      </c>
      <c r="W3" s="6" t="s">
        <v>39</v>
      </c>
      <c r="X3" s="8" t="s">
        <v>90</v>
      </c>
    </row>
    <row r="4" spans="1:24" ht="14.4" x14ac:dyDescent="0.3">
      <c r="A4" s="6" t="s">
        <v>33</v>
      </c>
      <c r="B4" s="6" t="s">
        <v>24</v>
      </c>
      <c r="C4" s="6" t="s">
        <v>25</v>
      </c>
      <c r="D4" s="6" t="s">
        <v>34</v>
      </c>
      <c r="E4" s="6" t="s">
        <v>35</v>
      </c>
      <c r="F4" s="6">
        <v>96</v>
      </c>
      <c r="G4" s="6">
        <v>7</v>
      </c>
      <c r="H4" s="6">
        <v>672</v>
      </c>
      <c r="I4" s="6">
        <v>0.158</v>
      </c>
      <c r="J4" s="6">
        <v>0.158</v>
      </c>
      <c r="K4" s="6">
        <v>4</v>
      </c>
      <c r="L4" s="6">
        <v>0.17328679513998632</v>
      </c>
      <c r="M4" s="7">
        <f t="shared" si="0"/>
        <v>3.4112229234180458E-3</v>
      </c>
      <c r="N4" s="6">
        <f t="shared" si="1"/>
        <v>-1.752807281701555</v>
      </c>
      <c r="O4" s="6">
        <v>20</v>
      </c>
      <c r="P4" s="6"/>
      <c r="Q4" s="6" t="s">
        <v>36</v>
      </c>
      <c r="R4" s="6">
        <v>2018</v>
      </c>
      <c r="S4" s="6">
        <v>16</v>
      </c>
      <c r="T4" s="6" t="s">
        <v>37</v>
      </c>
      <c r="U4" s="6" t="s">
        <v>38</v>
      </c>
      <c r="V4" s="6" t="s">
        <v>31</v>
      </c>
      <c r="W4" s="6" t="s">
        <v>39</v>
      </c>
      <c r="X4" s="8" t="s">
        <v>90</v>
      </c>
    </row>
    <row r="5" spans="1:24" ht="14.4" x14ac:dyDescent="0.3">
      <c r="A5" s="6" t="s">
        <v>33</v>
      </c>
      <c r="B5" s="6" t="s">
        <v>24</v>
      </c>
      <c r="C5" s="6" t="s">
        <v>25</v>
      </c>
      <c r="D5" s="6" t="s">
        <v>34</v>
      </c>
      <c r="E5" s="6" t="s">
        <v>35</v>
      </c>
      <c r="F5" s="6">
        <v>96</v>
      </c>
      <c r="G5" s="6">
        <v>7</v>
      </c>
      <c r="H5" s="6">
        <v>672</v>
      </c>
      <c r="I5" s="6">
        <v>0.218</v>
      </c>
      <c r="J5" s="6">
        <v>0.218</v>
      </c>
      <c r="K5" s="6">
        <v>3</v>
      </c>
      <c r="L5" s="6">
        <v>0.23104906018664842</v>
      </c>
      <c r="M5" s="7">
        <f t="shared" si="0"/>
        <v>3.4112229234180458E-3</v>
      </c>
      <c r="N5" s="6">
        <f t="shared" si="1"/>
        <v>-1.4651252092497742</v>
      </c>
      <c r="O5" s="6">
        <v>20</v>
      </c>
      <c r="P5" s="6"/>
      <c r="Q5" s="6" t="s">
        <v>36</v>
      </c>
      <c r="R5" s="6">
        <v>2018</v>
      </c>
      <c r="S5" s="6">
        <v>16</v>
      </c>
      <c r="T5" s="6" t="s">
        <v>37</v>
      </c>
      <c r="U5" s="6" t="s">
        <v>38</v>
      </c>
      <c r="V5" s="6" t="s">
        <v>31</v>
      </c>
      <c r="W5" s="6" t="s">
        <v>39</v>
      </c>
      <c r="X5" s="8" t="s">
        <v>90</v>
      </c>
    </row>
    <row r="6" spans="1:24" ht="14.4" x14ac:dyDescent="0.3">
      <c r="A6" s="6" t="s">
        <v>33</v>
      </c>
      <c r="B6" s="6" t="s">
        <v>24</v>
      </c>
      <c r="C6" s="6" t="s">
        <v>25</v>
      </c>
      <c r="D6" s="6" t="s">
        <v>34</v>
      </c>
      <c r="E6" s="6" t="s">
        <v>35</v>
      </c>
      <c r="F6" s="6">
        <v>285</v>
      </c>
      <c r="G6" s="6">
        <v>7</v>
      </c>
      <c r="H6" s="6">
        <v>672</v>
      </c>
      <c r="I6" s="6">
        <v>0.223</v>
      </c>
      <c r="J6" s="6">
        <v>0.223</v>
      </c>
      <c r="K6" s="6">
        <v>3</v>
      </c>
      <c r="L6" s="6">
        <v>0.23104906018664842</v>
      </c>
      <c r="M6" s="7">
        <f t="shared" si="0"/>
        <v>3.4112229234180458E-3</v>
      </c>
      <c r="N6" s="6">
        <f t="shared" si="1"/>
        <v>-1.4651252092497742</v>
      </c>
      <c r="O6" s="6">
        <v>20</v>
      </c>
      <c r="P6" s="6"/>
      <c r="Q6" s="6" t="s">
        <v>36</v>
      </c>
      <c r="R6" s="6">
        <v>2018</v>
      </c>
      <c r="S6" s="6">
        <v>16</v>
      </c>
      <c r="T6" s="6" t="s">
        <v>37</v>
      </c>
      <c r="U6" s="6" t="s">
        <v>40</v>
      </c>
      <c r="V6" s="6" t="s">
        <v>31</v>
      </c>
      <c r="W6" s="6" t="s">
        <v>39</v>
      </c>
      <c r="X6" s="8" t="s">
        <v>90</v>
      </c>
    </row>
    <row r="7" spans="1:24" ht="14.4" x14ac:dyDescent="0.3">
      <c r="A7" s="6" t="s">
        <v>33</v>
      </c>
      <c r="B7" s="6" t="s">
        <v>24</v>
      </c>
      <c r="C7" s="6" t="s">
        <v>25</v>
      </c>
      <c r="D7" s="6" t="s">
        <v>34</v>
      </c>
      <c r="E7" s="6" t="s">
        <v>35</v>
      </c>
      <c r="F7" s="6">
        <v>285</v>
      </c>
      <c r="G7" s="6">
        <v>7</v>
      </c>
      <c r="H7" s="6">
        <v>672</v>
      </c>
      <c r="I7" s="6">
        <v>0.13400000000000001</v>
      </c>
      <c r="J7" s="6">
        <v>0.13400000000000001</v>
      </c>
      <c r="K7" s="6">
        <v>5</v>
      </c>
      <c r="L7" s="6">
        <v>0.13862943611198905</v>
      </c>
      <c r="M7" s="7">
        <f t="shared" si="0"/>
        <v>3.4112229234180458E-3</v>
      </c>
      <c r="N7" s="6">
        <f t="shared" si="1"/>
        <v>-1.9759508330157647</v>
      </c>
      <c r="O7" s="6">
        <v>20</v>
      </c>
      <c r="P7" s="6"/>
      <c r="Q7" s="6" t="s">
        <v>36</v>
      </c>
      <c r="R7" s="6">
        <v>2018</v>
      </c>
      <c r="S7" s="6">
        <v>16</v>
      </c>
      <c r="T7" s="6" t="s">
        <v>37</v>
      </c>
      <c r="U7" s="6" t="s">
        <v>40</v>
      </c>
      <c r="V7" s="6" t="s">
        <v>31</v>
      </c>
      <c r="W7" s="6" t="s">
        <v>39</v>
      </c>
      <c r="X7" s="8" t="s">
        <v>90</v>
      </c>
    </row>
    <row r="8" spans="1:24" ht="14.4" x14ac:dyDescent="0.3">
      <c r="A8" s="6" t="s">
        <v>33</v>
      </c>
      <c r="B8" s="6" t="s">
        <v>24</v>
      </c>
      <c r="C8" s="6" t="s">
        <v>25</v>
      </c>
      <c r="D8" s="6" t="s">
        <v>34</v>
      </c>
      <c r="E8" s="6" t="s">
        <v>35</v>
      </c>
      <c r="F8" s="6">
        <v>285</v>
      </c>
      <c r="G8" s="6">
        <v>7</v>
      </c>
      <c r="H8" s="6">
        <v>672</v>
      </c>
      <c r="I8" s="6">
        <v>0.22</v>
      </c>
      <c r="J8" s="6">
        <v>0.22</v>
      </c>
      <c r="K8" s="6">
        <v>3</v>
      </c>
      <c r="L8" s="6">
        <v>0.23104906018664842</v>
      </c>
      <c r="M8" s="7">
        <f t="shared" si="0"/>
        <v>3.4112229234180458E-3</v>
      </c>
      <c r="N8" s="6">
        <f t="shared" si="1"/>
        <v>-1.4651252092497742</v>
      </c>
      <c r="O8" s="6">
        <v>20</v>
      </c>
      <c r="P8" s="6"/>
      <c r="Q8" s="6" t="s">
        <v>36</v>
      </c>
      <c r="R8" s="6">
        <v>2018</v>
      </c>
      <c r="S8" s="6">
        <v>16</v>
      </c>
      <c r="T8" s="6" t="s">
        <v>37</v>
      </c>
      <c r="U8" s="6" t="s">
        <v>40</v>
      </c>
      <c r="V8" s="6" t="s">
        <v>31</v>
      </c>
      <c r="W8" s="6" t="s">
        <v>39</v>
      </c>
      <c r="X8" s="8" t="s">
        <v>90</v>
      </c>
    </row>
    <row r="9" spans="1:24" ht="14.4" x14ac:dyDescent="0.3">
      <c r="A9" s="6" t="s">
        <v>33</v>
      </c>
      <c r="B9" s="6" t="s">
        <v>24</v>
      </c>
      <c r="C9" s="6" t="s">
        <v>25</v>
      </c>
      <c r="D9" s="6" t="s">
        <v>34</v>
      </c>
      <c r="E9" s="6" t="s">
        <v>35</v>
      </c>
      <c r="F9" s="6">
        <v>515</v>
      </c>
      <c r="G9" s="6">
        <v>7</v>
      </c>
      <c r="H9" s="6">
        <v>672</v>
      </c>
      <c r="I9" s="6">
        <v>0.36399999999999999</v>
      </c>
      <c r="J9" s="6">
        <v>0.36399999999999999</v>
      </c>
      <c r="K9" s="6">
        <v>2</v>
      </c>
      <c r="L9" s="6">
        <v>0.34657359027997264</v>
      </c>
      <c r="M9" s="7">
        <f t="shared" si="0"/>
        <v>3.4112229234180458E-3</v>
      </c>
      <c r="N9" s="6">
        <f t="shared" si="1"/>
        <v>-1.0596601011416096</v>
      </c>
      <c r="O9" s="6">
        <v>20</v>
      </c>
      <c r="P9" s="6"/>
      <c r="Q9" s="6" t="s">
        <v>36</v>
      </c>
      <c r="R9" s="6">
        <v>2018</v>
      </c>
      <c r="S9" s="6">
        <v>16</v>
      </c>
      <c r="T9" s="6" t="s">
        <v>37</v>
      </c>
      <c r="U9" s="6" t="s">
        <v>40</v>
      </c>
      <c r="V9" s="6" t="s">
        <v>31</v>
      </c>
      <c r="W9" s="6" t="s">
        <v>39</v>
      </c>
      <c r="X9" s="8" t="s">
        <v>90</v>
      </c>
    </row>
    <row r="10" spans="1:24" ht="14.4" x14ac:dyDescent="0.3">
      <c r="A10" s="6" t="s">
        <v>33</v>
      </c>
      <c r="B10" s="6" t="s">
        <v>24</v>
      </c>
      <c r="C10" s="6" t="s">
        <v>25</v>
      </c>
      <c r="D10" s="6" t="s">
        <v>34</v>
      </c>
      <c r="E10" s="6" t="s">
        <v>35</v>
      </c>
      <c r="F10" s="6">
        <v>515</v>
      </c>
      <c r="G10" s="6">
        <v>7</v>
      </c>
      <c r="H10" s="6">
        <v>672</v>
      </c>
      <c r="I10" s="6">
        <v>0.34799999999999998</v>
      </c>
      <c r="J10" s="6">
        <v>0.34799999999999998</v>
      </c>
      <c r="K10" s="6">
        <v>2</v>
      </c>
      <c r="L10" s="6">
        <v>0.34657359027997264</v>
      </c>
      <c r="M10" s="7">
        <f t="shared" si="0"/>
        <v>3.4112229234180458E-3</v>
      </c>
      <c r="N10" s="6">
        <f t="shared" si="1"/>
        <v>-1.0596601011416096</v>
      </c>
      <c r="O10" s="6">
        <v>20</v>
      </c>
      <c r="P10" s="6"/>
      <c r="Q10" s="6" t="s">
        <v>36</v>
      </c>
      <c r="R10" s="6">
        <v>2018</v>
      </c>
      <c r="S10" s="6">
        <v>16</v>
      </c>
      <c r="T10" s="6" t="s">
        <v>37</v>
      </c>
      <c r="U10" s="6" t="s">
        <v>40</v>
      </c>
      <c r="V10" s="6" t="s">
        <v>31</v>
      </c>
      <c r="W10" s="6" t="s">
        <v>39</v>
      </c>
      <c r="X10" s="8" t="s">
        <v>90</v>
      </c>
    </row>
    <row r="11" spans="1:24" ht="14.4" x14ac:dyDescent="0.3">
      <c r="A11" s="6" t="s">
        <v>33</v>
      </c>
      <c r="B11" s="6" t="s">
        <v>24</v>
      </c>
      <c r="C11" s="6" t="s">
        <v>25</v>
      </c>
      <c r="D11" s="6" t="s">
        <v>34</v>
      </c>
      <c r="E11" s="6" t="s">
        <v>35</v>
      </c>
      <c r="F11" s="6">
        <v>515</v>
      </c>
      <c r="G11" s="6">
        <v>7</v>
      </c>
      <c r="H11" s="6">
        <v>672</v>
      </c>
      <c r="I11" s="6">
        <v>0.47599999999999998</v>
      </c>
      <c r="J11" s="6">
        <v>0.47599999999999998</v>
      </c>
      <c r="K11" s="6">
        <v>1</v>
      </c>
      <c r="L11" s="6">
        <v>0.69314718055994529</v>
      </c>
      <c r="M11" s="7">
        <f t="shared" si="0"/>
        <v>3.4112229234180458E-3</v>
      </c>
      <c r="N11" s="6">
        <f t="shared" si="1"/>
        <v>-0.36651292058166435</v>
      </c>
      <c r="O11" s="6">
        <v>20</v>
      </c>
      <c r="P11" s="6"/>
      <c r="Q11" s="6" t="s">
        <v>36</v>
      </c>
      <c r="R11" s="6">
        <v>2018</v>
      </c>
      <c r="S11" s="6">
        <v>16</v>
      </c>
      <c r="T11" s="6" t="s">
        <v>37</v>
      </c>
      <c r="U11" s="6" t="s">
        <v>40</v>
      </c>
      <c r="V11" s="6" t="s">
        <v>31</v>
      </c>
      <c r="W11" s="6" t="s">
        <v>39</v>
      </c>
      <c r="X11" s="8" t="s">
        <v>90</v>
      </c>
    </row>
    <row r="12" spans="1:24" ht="14.4" x14ac:dyDescent="0.3">
      <c r="A12" s="6" t="s">
        <v>33</v>
      </c>
      <c r="B12" s="6" t="s">
        <v>24</v>
      </c>
      <c r="C12" s="6" t="s">
        <v>25</v>
      </c>
      <c r="D12" s="6" t="s">
        <v>34</v>
      </c>
      <c r="E12" s="6" t="s">
        <v>41</v>
      </c>
      <c r="F12" s="6">
        <v>95</v>
      </c>
      <c r="G12" s="6">
        <v>7</v>
      </c>
      <c r="H12" s="6">
        <v>672</v>
      </c>
      <c r="I12" s="6">
        <v>0.1193</v>
      </c>
      <c r="J12" s="6">
        <v>0.1193</v>
      </c>
      <c r="K12" s="6">
        <v>6</v>
      </c>
      <c r="L12" s="6">
        <v>0.11552453009332421</v>
      </c>
      <c r="M12" s="7">
        <f t="shared" si="0"/>
        <v>3.4112229234180458E-3</v>
      </c>
      <c r="N12" s="6">
        <f t="shared" si="1"/>
        <v>-2.1582723898097194</v>
      </c>
      <c r="O12" s="6">
        <v>20</v>
      </c>
      <c r="P12" s="6"/>
      <c r="Q12" s="6" t="s">
        <v>36</v>
      </c>
      <c r="R12" s="6">
        <v>2018</v>
      </c>
      <c r="S12" s="6">
        <v>16</v>
      </c>
      <c r="T12" s="6" t="s">
        <v>37</v>
      </c>
      <c r="U12" s="6" t="s">
        <v>38</v>
      </c>
      <c r="V12" s="6" t="s">
        <v>31</v>
      </c>
      <c r="W12" s="6" t="s">
        <v>39</v>
      </c>
      <c r="X12" s="8" t="s">
        <v>90</v>
      </c>
    </row>
    <row r="13" spans="1:24" ht="14.4" x14ac:dyDescent="0.3">
      <c r="A13" s="6" t="s">
        <v>33</v>
      </c>
      <c r="B13" s="6" t="s">
        <v>24</v>
      </c>
      <c r="C13" s="6" t="s">
        <v>25</v>
      </c>
      <c r="D13" s="6" t="s">
        <v>34</v>
      </c>
      <c r="E13" s="6" t="s">
        <v>41</v>
      </c>
      <c r="F13" s="6">
        <v>95</v>
      </c>
      <c r="G13" s="6">
        <v>7</v>
      </c>
      <c r="H13" s="6">
        <v>672</v>
      </c>
      <c r="I13" s="6">
        <v>0.16600000000000001</v>
      </c>
      <c r="J13" s="6">
        <v>0.16600000000000001</v>
      </c>
      <c r="K13" s="6">
        <v>4</v>
      </c>
      <c r="L13" s="6">
        <v>0.17328679513998632</v>
      </c>
      <c r="M13" s="7">
        <f t="shared" si="0"/>
        <v>3.4112229234180458E-3</v>
      </c>
      <c r="N13" s="6">
        <f t="shared" si="1"/>
        <v>-1.752807281701555</v>
      </c>
      <c r="O13" s="6">
        <v>20</v>
      </c>
      <c r="P13" s="6"/>
      <c r="Q13" s="6" t="s">
        <v>36</v>
      </c>
      <c r="R13" s="6">
        <v>2018</v>
      </c>
      <c r="S13" s="6">
        <v>16</v>
      </c>
      <c r="T13" s="6" t="s">
        <v>37</v>
      </c>
      <c r="U13" s="6" t="s">
        <v>38</v>
      </c>
      <c r="V13" s="6" t="s">
        <v>31</v>
      </c>
      <c r="W13" s="6" t="s">
        <v>39</v>
      </c>
      <c r="X13" s="8" t="s">
        <v>90</v>
      </c>
    </row>
    <row r="14" spans="1:24" ht="14.4" x14ac:dyDescent="0.3">
      <c r="A14" s="6" t="s">
        <v>33</v>
      </c>
      <c r="B14" s="6" t="s">
        <v>24</v>
      </c>
      <c r="C14" s="6" t="s">
        <v>25</v>
      </c>
      <c r="D14" s="6" t="s">
        <v>34</v>
      </c>
      <c r="E14" s="6" t="s">
        <v>41</v>
      </c>
      <c r="F14" s="6">
        <v>95</v>
      </c>
      <c r="G14" s="6">
        <v>7</v>
      </c>
      <c r="H14" s="6">
        <v>672</v>
      </c>
      <c r="I14" s="6">
        <v>0.23</v>
      </c>
      <c r="J14" s="6">
        <v>0.23</v>
      </c>
      <c r="K14" s="6">
        <v>3</v>
      </c>
      <c r="L14" s="6">
        <v>0.23104906018664842</v>
      </c>
      <c r="M14" s="7">
        <f t="shared" si="0"/>
        <v>3.4112229234180458E-3</v>
      </c>
      <c r="N14" s="6">
        <f t="shared" si="1"/>
        <v>-1.4651252092497742</v>
      </c>
      <c r="O14" s="6">
        <v>20</v>
      </c>
      <c r="P14" s="6"/>
      <c r="Q14" s="6" t="s">
        <v>36</v>
      </c>
      <c r="R14" s="6">
        <v>2018</v>
      </c>
      <c r="S14" s="6">
        <v>16</v>
      </c>
      <c r="T14" s="6" t="s">
        <v>37</v>
      </c>
      <c r="U14" s="6" t="s">
        <v>38</v>
      </c>
      <c r="V14" s="6" t="s">
        <v>31</v>
      </c>
      <c r="W14" s="6" t="s">
        <v>39</v>
      </c>
      <c r="X14" s="8" t="s">
        <v>90</v>
      </c>
    </row>
    <row r="15" spans="1:24" ht="14.4" x14ac:dyDescent="0.3">
      <c r="A15" s="6" t="s">
        <v>23</v>
      </c>
      <c r="B15" s="6" t="s">
        <v>24</v>
      </c>
      <c r="C15" s="6" t="s">
        <v>25</v>
      </c>
      <c r="D15" s="6" t="s">
        <v>42</v>
      </c>
      <c r="E15" s="6" t="s">
        <v>27</v>
      </c>
      <c r="F15" s="6">
        <v>149</v>
      </c>
      <c r="G15" s="6">
        <v>14</v>
      </c>
      <c r="H15" s="6">
        <v>672</v>
      </c>
      <c r="I15" s="6">
        <v>2.39</v>
      </c>
      <c r="J15" s="7">
        <f t="shared" ref="J15:J22" si="2">I15/24</f>
        <v>9.9583333333333343E-2</v>
      </c>
      <c r="K15" s="9">
        <f t="shared" ref="K15:K22" si="3">LN(2)/J15</f>
        <v>6.9604737796814584</v>
      </c>
      <c r="L15" s="6">
        <v>9.9021025794277892E-2</v>
      </c>
      <c r="M15" s="7">
        <f t="shared" si="0"/>
        <v>3.2451728054518907E-3</v>
      </c>
      <c r="N15" s="6">
        <f t="shared" si="1"/>
        <v>-2.3124230696369779</v>
      </c>
      <c r="O15" s="6">
        <v>35</v>
      </c>
      <c r="P15" s="6"/>
      <c r="Q15" s="6" t="s">
        <v>43</v>
      </c>
      <c r="R15" s="6">
        <v>2016</v>
      </c>
      <c r="S15" s="6">
        <v>5</v>
      </c>
      <c r="T15" s="6" t="s">
        <v>29</v>
      </c>
      <c r="U15" s="6" t="s">
        <v>30</v>
      </c>
      <c r="V15" s="6" t="s">
        <v>31</v>
      </c>
      <c r="W15" s="6" t="s">
        <v>39</v>
      </c>
      <c r="X15" s="8" t="s">
        <v>91</v>
      </c>
    </row>
    <row r="16" spans="1:24" ht="14.4" x14ac:dyDescent="0.3">
      <c r="A16" s="6" t="s">
        <v>23</v>
      </c>
      <c r="B16" s="6" t="s">
        <v>24</v>
      </c>
      <c r="C16" s="6" t="s">
        <v>25</v>
      </c>
      <c r="D16" s="6" t="s">
        <v>42</v>
      </c>
      <c r="E16" s="6" t="s">
        <v>27</v>
      </c>
      <c r="F16" s="6">
        <v>149</v>
      </c>
      <c r="G16" s="6">
        <v>14</v>
      </c>
      <c r="H16" s="6">
        <v>672</v>
      </c>
      <c r="I16" s="6">
        <v>2.42</v>
      </c>
      <c r="J16" s="7">
        <f t="shared" si="2"/>
        <v>0.10083333333333333</v>
      </c>
      <c r="K16" s="9">
        <f t="shared" si="3"/>
        <v>6.8741869146440857</v>
      </c>
      <c r="L16" s="6">
        <v>9.9021025794277892E-2</v>
      </c>
      <c r="M16" s="7">
        <f t="shared" si="0"/>
        <v>3.3540164346805303E-3</v>
      </c>
      <c r="N16" s="6">
        <f t="shared" si="1"/>
        <v>-2.3124230696369779</v>
      </c>
      <c r="O16" s="6">
        <v>25</v>
      </c>
      <c r="P16" s="6"/>
      <c r="Q16" s="6" t="s">
        <v>43</v>
      </c>
      <c r="R16" s="6">
        <v>2016</v>
      </c>
      <c r="S16" s="6">
        <v>5</v>
      </c>
      <c r="T16" s="6" t="s">
        <v>29</v>
      </c>
      <c r="U16" s="6" t="s">
        <v>30</v>
      </c>
      <c r="V16" s="6" t="s">
        <v>31</v>
      </c>
      <c r="W16" s="6" t="s">
        <v>39</v>
      </c>
      <c r="X16" s="8" t="s">
        <v>91</v>
      </c>
    </row>
    <row r="17" spans="1:24" ht="14.4" x14ac:dyDescent="0.3">
      <c r="A17" s="6" t="s">
        <v>23</v>
      </c>
      <c r="B17" s="6" t="s">
        <v>24</v>
      </c>
      <c r="C17" s="6" t="s">
        <v>25</v>
      </c>
      <c r="D17" s="6" t="s">
        <v>42</v>
      </c>
      <c r="E17" s="6" t="s">
        <v>27</v>
      </c>
      <c r="F17" s="6">
        <v>149</v>
      </c>
      <c r="G17" s="6">
        <v>14</v>
      </c>
      <c r="H17" s="6">
        <v>672</v>
      </c>
      <c r="I17" s="6">
        <v>1.87</v>
      </c>
      <c r="J17" s="7">
        <f t="shared" si="2"/>
        <v>7.7916666666666676E-2</v>
      </c>
      <c r="K17" s="9">
        <f t="shared" si="3"/>
        <v>8.8960065954217562</v>
      </c>
      <c r="L17" s="6">
        <v>7.7016353395549478E-2</v>
      </c>
      <c r="M17" s="7">
        <f t="shared" si="0"/>
        <v>3.4704147145583901E-3</v>
      </c>
      <c r="N17" s="6">
        <f t="shared" si="1"/>
        <v>-2.5637374979178835</v>
      </c>
      <c r="O17" s="6">
        <v>15</v>
      </c>
      <c r="P17" s="6"/>
      <c r="Q17" s="6" t="s">
        <v>43</v>
      </c>
      <c r="R17" s="6">
        <v>2016</v>
      </c>
      <c r="S17" s="6">
        <v>5</v>
      </c>
      <c r="T17" s="6" t="s">
        <v>37</v>
      </c>
      <c r="U17" s="6" t="s">
        <v>30</v>
      </c>
      <c r="V17" s="6" t="s">
        <v>31</v>
      </c>
      <c r="W17" s="6" t="s">
        <v>39</v>
      </c>
      <c r="X17" s="8" t="s">
        <v>91</v>
      </c>
    </row>
    <row r="18" spans="1:24" ht="14.4" x14ac:dyDescent="0.3">
      <c r="A18" s="6" t="s">
        <v>23</v>
      </c>
      <c r="B18" s="6" t="s">
        <v>24</v>
      </c>
      <c r="C18" s="6" t="s">
        <v>25</v>
      </c>
      <c r="D18" s="6" t="s">
        <v>44</v>
      </c>
      <c r="E18" s="6" t="s">
        <v>27</v>
      </c>
      <c r="F18" s="6">
        <v>149</v>
      </c>
      <c r="G18" s="6">
        <v>14</v>
      </c>
      <c r="H18" s="6">
        <v>672</v>
      </c>
      <c r="I18" s="6">
        <v>0.83</v>
      </c>
      <c r="J18" s="7">
        <f t="shared" si="2"/>
        <v>3.4583333333333334E-2</v>
      </c>
      <c r="K18" s="9">
        <f t="shared" si="3"/>
        <v>20.042810040287574</v>
      </c>
      <c r="L18" s="6">
        <v>3.4657359027997263E-2</v>
      </c>
      <c r="M18" s="7">
        <f t="shared" si="0"/>
        <v>3.4704147145583901E-3</v>
      </c>
      <c r="N18" s="6">
        <f t="shared" si="1"/>
        <v>-3.3622451941356553</v>
      </c>
      <c r="O18" s="6">
        <v>15</v>
      </c>
      <c r="P18" s="6"/>
      <c r="Q18" s="6" t="s">
        <v>43</v>
      </c>
      <c r="R18" s="6">
        <v>2016</v>
      </c>
      <c r="S18" s="6">
        <v>5</v>
      </c>
      <c r="T18" s="6" t="s">
        <v>37</v>
      </c>
      <c r="U18" s="6" t="s">
        <v>30</v>
      </c>
      <c r="V18" s="6" t="s">
        <v>31</v>
      </c>
      <c r="W18" s="6" t="s">
        <v>39</v>
      </c>
      <c r="X18" s="8" t="s">
        <v>91</v>
      </c>
    </row>
    <row r="19" spans="1:24" ht="14.4" x14ac:dyDescent="0.3">
      <c r="A19" s="6" t="s">
        <v>23</v>
      </c>
      <c r="B19" s="6" t="s">
        <v>24</v>
      </c>
      <c r="C19" s="6" t="s">
        <v>25</v>
      </c>
      <c r="D19" s="6" t="s">
        <v>45</v>
      </c>
      <c r="E19" s="6" t="s">
        <v>27</v>
      </c>
      <c r="F19" s="6">
        <v>149</v>
      </c>
      <c r="G19" s="6">
        <v>14</v>
      </c>
      <c r="H19" s="6">
        <v>672</v>
      </c>
      <c r="I19" s="6">
        <v>0.66</v>
      </c>
      <c r="J19" s="7">
        <f t="shared" si="2"/>
        <v>2.75E-2</v>
      </c>
      <c r="K19" s="9">
        <f t="shared" si="3"/>
        <v>25.205352020361648</v>
      </c>
      <c r="L19" s="6">
        <v>2.7725887222397813E-2</v>
      </c>
      <c r="M19" s="7">
        <f t="shared" si="0"/>
        <v>3.4704147145583901E-3</v>
      </c>
      <c r="N19" s="6">
        <f t="shared" si="1"/>
        <v>-3.585388745449865</v>
      </c>
      <c r="O19" s="6">
        <v>15</v>
      </c>
      <c r="P19" s="6"/>
      <c r="Q19" s="6" t="s">
        <v>43</v>
      </c>
      <c r="R19" s="6">
        <v>2016</v>
      </c>
      <c r="S19" s="6">
        <v>5</v>
      </c>
      <c r="T19" s="6" t="s">
        <v>37</v>
      </c>
      <c r="U19" s="6" t="s">
        <v>30</v>
      </c>
      <c r="V19" s="6" t="s">
        <v>31</v>
      </c>
      <c r="W19" s="6" t="s">
        <v>39</v>
      </c>
      <c r="X19" s="8" t="s">
        <v>91</v>
      </c>
    </row>
    <row r="20" spans="1:24" ht="14.4" x14ac:dyDescent="0.3">
      <c r="A20" s="6" t="s">
        <v>23</v>
      </c>
      <c r="B20" s="6" t="s">
        <v>24</v>
      </c>
      <c r="C20" s="6" t="s">
        <v>25</v>
      </c>
      <c r="D20" s="6" t="s">
        <v>46</v>
      </c>
      <c r="E20" s="6" t="s">
        <v>27</v>
      </c>
      <c r="F20" s="6">
        <v>149</v>
      </c>
      <c r="G20" s="6">
        <v>14</v>
      </c>
      <c r="H20" s="6">
        <v>672</v>
      </c>
      <c r="I20" s="6">
        <v>1.69</v>
      </c>
      <c r="J20" s="7">
        <f t="shared" si="2"/>
        <v>7.0416666666666669E-2</v>
      </c>
      <c r="K20" s="9">
        <f t="shared" si="3"/>
        <v>9.8435102564725963</v>
      </c>
      <c r="L20" s="6">
        <v>6.9314718055994526E-2</v>
      </c>
      <c r="M20" s="7">
        <f t="shared" si="0"/>
        <v>3.4704147145583901E-3</v>
      </c>
      <c r="N20" s="6">
        <f t="shared" si="1"/>
        <v>-2.6690980135757103</v>
      </c>
      <c r="O20" s="6">
        <v>15</v>
      </c>
      <c r="P20" s="6"/>
      <c r="Q20" s="6" t="s">
        <v>43</v>
      </c>
      <c r="R20" s="6">
        <v>2016</v>
      </c>
      <c r="S20" s="6">
        <v>5</v>
      </c>
      <c r="T20" s="6" t="s">
        <v>37</v>
      </c>
      <c r="U20" s="6" t="s">
        <v>30</v>
      </c>
      <c r="V20" s="6" t="s">
        <v>31</v>
      </c>
      <c r="W20" s="6" t="s">
        <v>39</v>
      </c>
      <c r="X20" s="8" t="s">
        <v>91</v>
      </c>
    </row>
    <row r="21" spans="1:24" ht="15.75" customHeight="1" x14ac:dyDescent="0.3">
      <c r="A21" s="6" t="s">
        <v>23</v>
      </c>
      <c r="B21" s="6" t="s">
        <v>24</v>
      </c>
      <c r="C21" s="6" t="s">
        <v>25</v>
      </c>
      <c r="D21" s="6" t="s">
        <v>47</v>
      </c>
      <c r="E21" s="6" t="s">
        <v>27</v>
      </c>
      <c r="F21" s="6">
        <v>149</v>
      </c>
      <c r="G21" s="6">
        <v>14</v>
      </c>
      <c r="H21" s="6">
        <v>672</v>
      </c>
      <c r="I21" s="6">
        <v>2.34</v>
      </c>
      <c r="J21" s="7">
        <f t="shared" si="2"/>
        <v>9.7499999999999989E-2</v>
      </c>
      <c r="K21" s="9">
        <f t="shared" si="3"/>
        <v>7.1092018518968754</v>
      </c>
      <c r="L21" s="6">
        <v>9.9021025794277892E-2</v>
      </c>
      <c r="M21" s="7">
        <f t="shared" si="0"/>
        <v>3.4704147145583901E-3</v>
      </c>
      <c r="N21" s="6">
        <f t="shared" si="1"/>
        <v>-2.3124230696369779</v>
      </c>
      <c r="O21" s="6">
        <v>15</v>
      </c>
      <c r="P21" s="6"/>
      <c r="Q21" s="6" t="s">
        <v>43</v>
      </c>
      <c r="R21" s="6">
        <v>2016</v>
      </c>
      <c r="S21" s="6">
        <v>5</v>
      </c>
      <c r="T21" s="6" t="s">
        <v>37</v>
      </c>
      <c r="U21" s="6" t="s">
        <v>30</v>
      </c>
      <c r="V21" s="6" t="s">
        <v>31</v>
      </c>
      <c r="W21" s="6" t="s">
        <v>39</v>
      </c>
      <c r="X21" s="8" t="s">
        <v>91</v>
      </c>
    </row>
    <row r="22" spans="1:24" ht="15.75" customHeight="1" x14ac:dyDescent="0.3">
      <c r="A22" s="6" t="s">
        <v>23</v>
      </c>
      <c r="B22" s="6" t="s">
        <v>24</v>
      </c>
      <c r="C22" s="6" t="s">
        <v>25</v>
      </c>
      <c r="D22" s="6" t="s">
        <v>42</v>
      </c>
      <c r="E22" s="6" t="s">
        <v>27</v>
      </c>
      <c r="F22" s="6">
        <v>149</v>
      </c>
      <c r="G22" s="6">
        <v>14</v>
      </c>
      <c r="H22" s="6">
        <v>672</v>
      </c>
      <c r="I22" s="6">
        <v>0.35</v>
      </c>
      <c r="J22" s="7">
        <f t="shared" si="2"/>
        <v>1.4583333333333332E-2</v>
      </c>
      <c r="K22" s="9">
        <f t="shared" si="3"/>
        <v>47.530092381253397</v>
      </c>
      <c r="L22" s="6">
        <v>1.4747812352339261E-2</v>
      </c>
      <c r="M22" s="7">
        <f t="shared" si="0"/>
        <v>3.5951824555096176E-3</v>
      </c>
      <c r="N22" s="6">
        <f t="shared" si="1"/>
        <v>-4.2166605222917228</v>
      </c>
      <c r="O22" s="6">
        <v>5</v>
      </c>
      <c r="P22" s="6"/>
      <c r="Q22" s="6" t="s">
        <v>43</v>
      </c>
      <c r="R22" s="6">
        <v>2016</v>
      </c>
      <c r="S22" s="6">
        <v>5</v>
      </c>
      <c r="T22" s="6" t="s">
        <v>48</v>
      </c>
      <c r="U22" s="6" t="s">
        <v>30</v>
      </c>
      <c r="V22" s="6" t="s">
        <v>31</v>
      </c>
      <c r="W22" s="6" t="s">
        <v>39</v>
      </c>
      <c r="X22" s="8" t="s">
        <v>91</v>
      </c>
    </row>
    <row r="23" spans="1:24" ht="15.75" customHeight="1" x14ac:dyDescent="0.3">
      <c r="A23" s="6" t="s">
        <v>49</v>
      </c>
      <c r="B23" s="6" t="s">
        <v>24</v>
      </c>
      <c r="C23" s="6" t="s">
        <v>25</v>
      </c>
      <c r="D23" s="6" t="s">
        <v>34</v>
      </c>
      <c r="E23" s="6" t="s">
        <v>50</v>
      </c>
      <c r="F23" s="6">
        <v>138</v>
      </c>
      <c r="G23" s="6">
        <v>7</v>
      </c>
      <c r="H23" s="6">
        <v>144</v>
      </c>
      <c r="I23" s="6">
        <v>0.04</v>
      </c>
      <c r="J23" s="6">
        <v>0.04</v>
      </c>
      <c r="K23" s="6">
        <v>17</v>
      </c>
      <c r="L23" s="6">
        <v>4.0773363562349722E-2</v>
      </c>
      <c r="M23" s="7">
        <f t="shared" si="0"/>
        <v>3.298697014679202E-3</v>
      </c>
      <c r="N23" s="6">
        <f t="shared" si="1"/>
        <v>-3.1997262646378806</v>
      </c>
      <c r="O23" s="6">
        <v>30</v>
      </c>
      <c r="P23" s="6"/>
      <c r="Q23" s="6" t="s">
        <v>51</v>
      </c>
      <c r="R23" s="6">
        <v>2020</v>
      </c>
      <c r="S23" s="6">
        <v>26</v>
      </c>
      <c r="T23" s="6" t="s">
        <v>29</v>
      </c>
      <c r="U23" s="6" t="s">
        <v>30</v>
      </c>
      <c r="V23" s="6" t="s">
        <v>31</v>
      </c>
      <c r="W23" s="6" t="s">
        <v>39</v>
      </c>
      <c r="X23" s="8" t="s">
        <v>92</v>
      </c>
    </row>
    <row r="24" spans="1:24" ht="15.75" customHeight="1" x14ac:dyDescent="0.3">
      <c r="A24" s="6" t="s">
        <v>49</v>
      </c>
      <c r="B24" s="6" t="s">
        <v>24</v>
      </c>
      <c r="C24" s="6" t="s">
        <v>25</v>
      </c>
      <c r="D24" s="6" t="s">
        <v>34</v>
      </c>
      <c r="E24" s="6" t="s">
        <v>50</v>
      </c>
      <c r="F24" s="6">
        <v>138</v>
      </c>
      <c r="G24" s="6">
        <v>7</v>
      </c>
      <c r="H24" s="6">
        <v>144</v>
      </c>
      <c r="I24" s="6">
        <v>2.3E-2</v>
      </c>
      <c r="J24" s="6">
        <v>2.3E-2</v>
      </c>
      <c r="K24" s="6">
        <v>30</v>
      </c>
      <c r="L24" s="6">
        <v>2.3104906018664842E-2</v>
      </c>
      <c r="M24" s="7">
        <f t="shared" si="0"/>
        <v>3.3540164346805303E-3</v>
      </c>
      <c r="N24" s="6">
        <f t="shared" si="1"/>
        <v>-3.7677103022438199</v>
      </c>
      <c r="O24" s="6">
        <v>25</v>
      </c>
      <c r="P24" s="6"/>
      <c r="Q24" s="6" t="s">
        <v>51</v>
      </c>
      <c r="R24" s="6">
        <v>2020</v>
      </c>
      <c r="S24" s="6">
        <v>26</v>
      </c>
      <c r="T24" s="6" t="s">
        <v>29</v>
      </c>
      <c r="U24" s="6" t="s">
        <v>30</v>
      </c>
      <c r="V24" s="6" t="s">
        <v>31</v>
      </c>
      <c r="W24" s="6" t="s">
        <v>39</v>
      </c>
      <c r="X24" s="8" t="s">
        <v>92</v>
      </c>
    </row>
    <row r="25" spans="1:24" ht="15.75" customHeight="1" x14ac:dyDescent="0.3">
      <c r="A25" s="6" t="s">
        <v>49</v>
      </c>
      <c r="B25" s="6" t="s">
        <v>24</v>
      </c>
      <c r="C25" s="6" t="s">
        <v>25</v>
      </c>
      <c r="D25" s="6" t="s">
        <v>34</v>
      </c>
      <c r="E25" s="6" t="s">
        <v>50</v>
      </c>
      <c r="F25" s="6">
        <v>138</v>
      </c>
      <c r="G25" s="6">
        <v>7</v>
      </c>
      <c r="H25" s="6">
        <v>144</v>
      </c>
      <c r="I25" s="6">
        <v>1.7000000000000001E-2</v>
      </c>
      <c r="J25" s="6">
        <v>1.7000000000000001E-2</v>
      </c>
      <c r="K25" s="6">
        <v>41</v>
      </c>
      <c r="L25" s="6">
        <v>1.6906028794145007E-2</v>
      </c>
      <c r="M25" s="7">
        <f t="shared" si="0"/>
        <v>3.4112229234180458E-3</v>
      </c>
      <c r="N25" s="6">
        <f t="shared" si="1"/>
        <v>-4.0800849872859724</v>
      </c>
      <c r="O25" s="6">
        <v>20</v>
      </c>
      <c r="P25" s="6"/>
      <c r="Q25" s="6" t="s">
        <v>51</v>
      </c>
      <c r="R25" s="6">
        <v>2020</v>
      </c>
      <c r="S25" s="6">
        <v>26</v>
      </c>
      <c r="T25" s="6" t="s">
        <v>37</v>
      </c>
      <c r="U25" s="6" t="s">
        <v>30</v>
      </c>
      <c r="V25" s="6" t="s">
        <v>31</v>
      </c>
      <c r="W25" s="6" t="s">
        <v>39</v>
      </c>
      <c r="X25" s="8" t="s">
        <v>92</v>
      </c>
    </row>
    <row r="26" spans="1:24" ht="15.75" customHeight="1" x14ac:dyDescent="0.3">
      <c r="A26" s="6" t="s">
        <v>49</v>
      </c>
      <c r="B26" s="6" t="s">
        <v>24</v>
      </c>
      <c r="C26" s="6" t="s">
        <v>25</v>
      </c>
      <c r="D26" s="6" t="s">
        <v>34</v>
      </c>
      <c r="E26" s="6" t="s">
        <v>50</v>
      </c>
      <c r="F26" s="6">
        <v>138</v>
      </c>
      <c r="G26" s="6">
        <v>7</v>
      </c>
      <c r="H26" s="6">
        <v>144</v>
      </c>
      <c r="I26" s="6">
        <v>1.7999999999999999E-2</v>
      </c>
      <c r="J26" s="6">
        <v>1.7999999999999999E-2</v>
      </c>
      <c r="K26" s="6">
        <v>39</v>
      </c>
      <c r="L26" s="6">
        <v>1.7773004629742187E-2</v>
      </c>
      <c r="M26" s="7">
        <f t="shared" si="0"/>
        <v>3.4704147145583901E-3</v>
      </c>
      <c r="N26" s="6">
        <f t="shared" si="1"/>
        <v>-4.0300745667113107</v>
      </c>
      <c r="O26" s="6">
        <v>15</v>
      </c>
      <c r="P26" s="6"/>
      <c r="Q26" s="6" t="s">
        <v>51</v>
      </c>
      <c r="R26" s="6">
        <v>2020</v>
      </c>
      <c r="S26" s="6">
        <v>26</v>
      </c>
      <c r="T26" s="6" t="s">
        <v>37</v>
      </c>
      <c r="U26" s="6" t="s">
        <v>30</v>
      </c>
      <c r="V26" s="6" t="s">
        <v>31</v>
      </c>
      <c r="W26" s="6" t="s">
        <v>39</v>
      </c>
      <c r="X26" s="8" t="s">
        <v>92</v>
      </c>
    </row>
    <row r="27" spans="1:24" ht="15.75" customHeight="1" x14ac:dyDescent="0.3">
      <c r="A27" s="6" t="s">
        <v>49</v>
      </c>
      <c r="B27" s="6" t="s">
        <v>24</v>
      </c>
      <c r="C27" s="6" t="s">
        <v>25</v>
      </c>
      <c r="D27" s="6" t="s">
        <v>34</v>
      </c>
      <c r="E27" s="6" t="s">
        <v>50</v>
      </c>
      <c r="F27" s="6">
        <v>138</v>
      </c>
      <c r="G27" s="6">
        <v>7</v>
      </c>
      <c r="H27" s="6">
        <v>144</v>
      </c>
      <c r="I27" s="6">
        <v>2.1999999999999999E-2</v>
      </c>
      <c r="J27" s="6">
        <v>2.1999999999999999E-2</v>
      </c>
      <c r="K27" s="6">
        <v>32</v>
      </c>
      <c r="L27" s="6">
        <v>2.166084939249829E-2</v>
      </c>
      <c r="M27" s="7">
        <f t="shared" si="0"/>
        <v>3.5316969803990822E-3</v>
      </c>
      <c r="N27" s="6">
        <f t="shared" si="1"/>
        <v>-3.8322488233813909</v>
      </c>
      <c r="O27" s="6">
        <v>10</v>
      </c>
      <c r="P27" s="6"/>
      <c r="Q27" s="6" t="s">
        <v>51</v>
      </c>
      <c r="R27" s="6">
        <v>2020</v>
      </c>
      <c r="S27" s="6">
        <v>26</v>
      </c>
      <c r="T27" s="6" t="s">
        <v>48</v>
      </c>
      <c r="U27" s="6" t="s">
        <v>30</v>
      </c>
      <c r="V27" s="6" t="s">
        <v>31</v>
      </c>
      <c r="W27" s="6" t="s">
        <v>39</v>
      </c>
      <c r="X27" s="8" t="s">
        <v>92</v>
      </c>
    </row>
    <row r="28" spans="1:24" ht="15.75" customHeight="1" x14ac:dyDescent="0.3">
      <c r="A28" s="6" t="s">
        <v>52</v>
      </c>
      <c r="B28" s="6" t="s">
        <v>24</v>
      </c>
      <c r="C28" s="6" t="s">
        <v>25</v>
      </c>
      <c r="D28" s="6" t="s">
        <v>53</v>
      </c>
      <c r="E28" s="6" t="s">
        <v>50</v>
      </c>
      <c r="F28" s="6">
        <v>190</v>
      </c>
      <c r="G28" s="6">
        <v>8</v>
      </c>
      <c r="H28" s="6">
        <v>336</v>
      </c>
      <c r="I28" s="6">
        <v>0.39</v>
      </c>
      <c r="J28" s="7">
        <f t="shared" ref="J28:J35" si="4">I28/24</f>
        <v>1.6250000000000001E-2</v>
      </c>
      <c r="K28" s="9">
        <f t="shared" ref="K28:K35" si="5">LN(2)/J28</f>
        <v>42.655211111381249</v>
      </c>
      <c r="L28" s="6">
        <v>1.6119701873487099E-2</v>
      </c>
      <c r="M28" s="7">
        <f t="shared" si="0"/>
        <v>3.298697014679202E-3</v>
      </c>
      <c r="N28" s="6">
        <f t="shared" si="1"/>
        <v>-4.1277130362752272</v>
      </c>
      <c r="O28" s="6">
        <v>30</v>
      </c>
      <c r="P28" s="6"/>
      <c r="Q28" s="6" t="s">
        <v>54</v>
      </c>
      <c r="R28" s="6">
        <v>2017</v>
      </c>
      <c r="S28" s="6">
        <v>13</v>
      </c>
      <c r="T28" s="6" t="s">
        <v>29</v>
      </c>
      <c r="U28" s="6" t="s">
        <v>30</v>
      </c>
      <c r="V28" s="6" t="s">
        <v>31</v>
      </c>
      <c r="W28" s="6" t="s">
        <v>32</v>
      </c>
      <c r="X28" s="8" t="s">
        <v>93</v>
      </c>
    </row>
    <row r="29" spans="1:24" ht="15.75" customHeight="1" x14ac:dyDescent="0.3">
      <c r="A29" s="6" t="s">
        <v>52</v>
      </c>
      <c r="B29" s="6" t="s">
        <v>24</v>
      </c>
      <c r="C29" s="6" t="s">
        <v>25</v>
      </c>
      <c r="D29" s="6" t="s">
        <v>53</v>
      </c>
      <c r="E29" s="6" t="s">
        <v>50</v>
      </c>
      <c r="F29" s="6">
        <v>190</v>
      </c>
      <c r="G29" s="6">
        <v>8</v>
      </c>
      <c r="H29" s="6">
        <v>336</v>
      </c>
      <c r="I29" s="6">
        <v>0.21</v>
      </c>
      <c r="J29" s="7">
        <f t="shared" si="4"/>
        <v>8.7499999999999991E-3</v>
      </c>
      <c r="K29" s="9">
        <f t="shared" si="5"/>
        <v>79.216820635422323</v>
      </c>
      <c r="L29" s="6">
        <v>8.7740149437967752E-3</v>
      </c>
      <c r="M29" s="7">
        <f t="shared" si="0"/>
        <v>3.4112229234180458E-3</v>
      </c>
      <c r="N29" s="6">
        <f t="shared" si="1"/>
        <v>-4.7359607730486859</v>
      </c>
      <c r="O29" s="6">
        <v>20</v>
      </c>
      <c r="P29" s="6"/>
      <c r="Q29" s="6" t="s">
        <v>54</v>
      </c>
      <c r="R29" s="6">
        <v>2017</v>
      </c>
      <c r="S29" s="6">
        <v>13</v>
      </c>
      <c r="T29" s="6" t="s">
        <v>37</v>
      </c>
      <c r="U29" s="6" t="s">
        <v>30</v>
      </c>
      <c r="V29" s="6" t="s">
        <v>31</v>
      </c>
      <c r="W29" s="6" t="s">
        <v>32</v>
      </c>
      <c r="X29" s="8" t="s">
        <v>93</v>
      </c>
    </row>
    <row r="30" spans="1:24" ht="15.75" customHeight="1" x14ac:dyDescent="0.3">
      <c r="A30" s="6" t="s">
        <v>52</v>
      </c>
      <c r="B30" s="6" t="s">
        <v>24</v>
      </c>
      <c r="C30" s="6" t="s">
        <v>25</v>
      </c>
      <c r="D30" s="6" t="s">
        <v>53</v>
      </c>
      <c r="E30" s="6" t="s">
        <v>50</v>
      </c>
      <c r="F30" s="6">
        <v>190</v>
      </c>
      <c r="G30" s="6">
        <v>8</v>
      </c>
      <c r="H30" s="6">
        <v>336</v>
      </c>
      <c r="I30" s="6">
        <v>0.17</v>
      </c>
      <c r="J30" s="7">
        <f t="shared" si="4"/>
        <v>7.0833333333333338E-3</v>
      </c>
      <c r="K30" s="9">
        <f t="shared" si="5"/>
        <v>97.856072549639322</v>
      </c>
      <c r="L30" s="6">
        <v>7.0729304138769924E-3</v>
      </c>
      <c r="M30" s="7">
        <f t="shared" si="0"/>
        <v>3.4112229234180458E-3</v>
      </c>
      <c r="N30" s="6">
        <f t="shared" si="1"/>
        <v>-4.9514803992522367</v>
      </c>
      <c r="O30" s="6">
        <v>20</v>
      </c>
      <c r="P30" s="9">
        <v>6.5</v>
      </c>
      <c r="Q30" s="6" t="s">
        <v>54</v>
      </c>
      <c r="R30" s="6">
        <v>2017</v>
      </c>
      <c r="S30" s="6">
        <v>13</v>
      </c>
      <c r="T30" s="6" t="s">
        <v>37</v>
      </c>
      <c r="U30" s="6" t="s">
        <v>30</v>
      </c>
      <c r="V30" s="6" t="s">
        <v>31</v>
      </c>
      <c r="W30" s="6" t="s">
        <v>32</v>
      </c>
      <c r="X30" s="8" t="s">
        <v>93</v>
      </c>
    </row>
    <row r="31" spans="1:24" ht="15.75" customHeight="1" x14ac:dyDescent="0.3">
      <c r="A31" s="6" t="s">
        <v>52</v>
      </c>
      <c r="B31" s="6" t="s">
        <v>24</v>
      </c>
      <c r="C31" s="6" t="s">
        <v>25</v>
      </c>
      <c r="D31" s="6" t="s">
        <v>53</v>
      </c>
      <c r="E31" s="6" t="s">
        <v>50</v>
      </c>
      <c r="F31" s="6">
        <v>190</v>
      </c>
      <c r="G31" s="6">
        <v>8</v>
      </c>
      <c r="H31" s="6">
        <v>336</v>
      </c>
      <c r="I31" s="6">
        <v>0.23</v>
      </c>
      <c r="J31" s="7">
        <f t="shared" si="4"/>
        <v>9.5833333333333343E-3</v>
      </c>
      <c r="K31" s="9">
        <f t="shared" si="5"/>
        <v>72.32840144973342</v>
      </c>
      <c r="L31" s="6">
        <v>9.6270441744436847E-3</v>
      </c>
      <c r="M31" s="7">
        <f t="shared" si="0"/>
        <v>3.4112229234180458E-3</v>
      </c>
      <c r="N31" s="6">
        <f t="shared" si="1"/>
        <v>-4.6431790395977197</v>
      </c>
      <c r="O31" s="6">
        <v>20</v>
      </c>
      <c r="P31" s="9">
        <v>7</v>
      </c>
      <c r="Q31" s="6" t="s">
        <v>54</v>
      </c>
      <c r="R31" s="6">
        <v>2017</v>
      </c>
      <c r="S31" s="6">
        <v>13</v>
      </c>
      <c r="T31" s="6" t="s">
        <v>37</v>
      </c>
      <c r="U31" s="6" t="s">
        <v>30</v>
      </c>
      <c r="V31" s="6" t="s">
        <v>31</v>
      </c>
      <c r="W31" s="6" t="s">
        <v>32</v>
      </c>
      <c r="X31" s="8" t="s">
        <v>93</v>
      </c>
    </row>
    <row r="32" spans="1:24" ht="15.75" customHeight="1" x14ac:dyDescent="0.3">
      <c r="A32" s="6" t="s">
        <v>52</v>
      </c>
      <c r="B32" s="6" t="s">
        <v>24</v>
      </c>
      <c r="C32" s="6" t="s">
        <v>25</v>
      </c>
      <c r="D32" s="6" t="s">
        <v>53</v>
      </c>
      <c r="E32" s="6" t="s">
        <v>50</v>
      </c>
      <c r="F32" s="6">
        <v>190</v>
      </c>
      <c r="G32" s="6">
        <v>8</v>
      </c>
      <c r="H32" s="6">
        <v>336</v>
      </c>
      <c r="I32" s="6">
        <v>0.23</v>
      </c>
      <c r="J32" s="7">
        <f t="shared" si="4"/>
        <v>9.5833333333333343E-3</v>
      </c>
      <c r="K32" s="9">
        <f t="shared" si="5"/>
        <v>72.32840144973342</v>
      </c>
      <c r="L32" s="6">
        <v>9.6270441744436847E-3</v>
      </c>
      <c r="M32" s="7">
        <f t="shared" si="0"/>
        <v>3.4112229234180458E-3</v>
      </c>
      <c r="N32" s="6">
        <f t="shared" si="1"/>
        <v>-4.6431790395977197</v>
      </c>
      <c r="O32" s="6">
        <v>20</v>
      </c>
      <c r="P32" s="9">
        <v>7.5</v>
      </c>
      <c r="Q32" s="6" t="s">
        <v>54</v>
      </c>
      <c r="R32" s="6">
        <v>2017</v>
      </c>
      <c r="S32" s="6">
        <v>13</v>
      </c>
      <c r="T32" s="6" t="s">
        <v>37</v>
      </c>
      <c r="U32" s="6" t="s">
        <v>30</v>
      </c>
      <c r="V32" s="6" t="s">
        <v>31</v>
      </c>
      <c r="W32" s="6" t="s">
        <v>32</v>
      </c>
      <c r="X32" s="8" t="s">
        <v>93</v>
      </c>
    </row>
    <row r="33" spans="1:24" ht="15.75" customHeight="1" x14ac:dyDescent="0.3">
      <c r="A33" s="6" t="s">
        <v>52</v>
      </c>
      <c r="B33" s="6" t="s">
        <v>24</v>
      </c>
      <c r="C33" s="6" t="s">
        <v>25</v>
      </c>
      <c r="D33" s="6" t="s">
        <v>53</v>
      </c>
      <c r="E33" s="6" t="s">
        <v>50</v>
      </c>
      <c r="F33" s="6">
        <v>190</v>
      </c>
      <c r="G33" s="6">
        <v>8</v>
      </c>
      <c r="H33" s="6">
        <v>336</v>
      </c>
      <c r="I33" s="6">
        <v>0.27</v>
      </c>
      <c r="J33" s="7">
        <f t="shared" si="4"/>
        <v>1.1250000000000001E-2</v>
      </c>
      <c r="K33" s="9">
        <f t="shared" si="5"/>
        <v>61.613082716439571</v>
      </c>
      <c r="L33" s="6">
        <v>1.1363068533769595E-2</v>
      </c>
      <c r="M33" s="7">
        <f t="shared" si="0"/>
        <v>3.4112229234180458E-3</v>
      </c>
      <c r="N33" s="6">
        <f t="shared" si="1"/>
        <v>-4.4773867847549758</v>
      </c>
      <c r="O33" s="6">
        <v>20</v>
      </c>
      <c r="P33" s="9">
        <v>8</v>
      </c>
      <c r="Q33" s="6" t="s">
        <v>54</v>
      </c>
      <c r="R33" s="6">
        <v>2017</v>
      </c>
      <c r="S33" s="6">
        <v>13</v>
      </c>
      <c r="T33" s="6" t="s">
        <v>37</v>
      </c>
      <c r="U33" s="6" t="s">
        <v>30</v>
      </c>
      <c r="V33" s="6" t="s">
        <v>31</v>
      </c>
      <c r="W33" s="6" t="s">
        <v>32</v>
      </c>
      <c r="X33" s="8" t="s">
        <v>93</v>
      </c>
    </row>
    <row r="34" spans="1:24" ht="15.75" customHeight="1" x14ac:dyDescent="0.3">
      <c r="A34" s="6" t="s">
        <v>52</v>
      </c>
      <c r="B34" s="6" t="s">
        <v>24</v>
      </c>
      <c r="C34" s="6" t="s">
        <v>25</v>
      </c>
      <c r="D34" s="6" t="s">
        <v>53</v>
      </c>
      <c r="E34" s="6" t="s">
        <v>50</v>
      </c>
      <c r="F34" s="6">
        <v>190</v>
      </c>
      <c r="G34" s="6">
        <v>8</v>
      </c>
      <c r="H34" s="6">
        <v>336</v>
      </c>
      <c r="I34" s="6">
        <v>8.3000000000000004E-2</v>
      </c>
      <c r="J34" s="7">
        <f t="shared" si="4"/>
        <v>3.4583333333333337E-3</v>
      </c>
      <c r="K34" s="9">
        <f t="shared" si="5"/>
        <v>200.42810040287571</v>
      </c>
      <c r="L34" s="6">
        <v>3.5007433361613398E-3</v>
      </c>
      <c r="M34" s="7">
        <f t="shared" si="0"/>
        <v>3.5069261792039282E-3</v>
      </c>
      <c r="N34" s="6">
        <f t="shared" si="1"/>
        <v>-5.6547799512761996</v>
      </c>
      <c r="O34" s="6">
        <v>12</v>
      </c>
      <c r="P34" s="6"/>
      <c r="Q34" s="6" t="s">
        <v>54</v>
      </c>
      <c r="R34" s="6">
        <v>2017</v>
      </c>
      <c r="S34" s="6">
        <v>13</v>
      </c>
      <c r="T34" s="6" t="s">
        <v>48</v>
      </c>
      <c r="U34" s="6" t="s">
        <v>30</v>
      </c>
      <c r="V34" s="6" t="s">
        <v>31</v>
      </c>
      <c r="W34" s="6" t="s">
        <v>32</v>
      </c>
      <c r="X34" s="8" t="s">
        <v>93</v>
      </c>
    </row>
    <row r="35" spans="1:24" ht="15.75" customHeight="1" x14ac:dyDescent="0.3">
      <c r="A35" s="6" t="s">
        <v>52</v>
      </c>
      <c r="B35" s="6" t="s">
        <v>24</v>
      </c>
      <c r="C35" s="6" t="s">
        <v>25</v>
      </c>
      <c r="D35" s="6" t="s">
        <v>53</v>
      </c>
      <c r="E35" s="6" t="s">
        <v>50</v>
      </c>
      <c r="F35" s="6">
        <v>190</v>
      </c>
      <c r="G35" s="6">
        <v>8</v>
      </c>
      <c r="H35" s="6">
        <v>336</v>
      </c>
      <c r="I35" s="6">
        <v>7.0999999999999994E-2</v>
      </c>
      <c r="J35" s="7">
        <f t="shared" si="4"/>
        <v>2.9583333333333332E-3</v>
      </c>
      <c r="K35" s="9">
        <f t="shared" si="5"/>
        <v>234.30327230195334</v>
      </c>
      <c r="L35" s="6">
        <v>3.0006371452811482E-3</v>
      </c>
      <c r="M35" s="7">
        <f t="shared" si="0"/>
        <v>3.608154429009562E-3</v>
      </c>
      <c r="N35" s="6">
        <f t="shared" si="1"/>
        <v>-5.8089306311034576</v>
      </c>
      <c r="O35" s="6">
        <v>4</v>
      </c>
      <c r="P35" s="6"/>
      <c r="Q35" s="6" t="s">
        <v>54</v>
      </c>
      <c r="R35" s="6">
        <v>2017</v>
      </c>
      <c r="S35" s="6">
        <v>13</v>
      </c>
      <c r="T35" s="6" t="s">
        <v>48</v>
      </c>
      <c r="U35" s="6" t="s">
        <v>30</v>
      </c>
      <c r="V35" s="6" t="s">
        <v>31</v>
      </c>
      <c r="W35" s="6" t="s">
        <v>32</v>
      </c>
      <c r="X35" s="8" t="s">
        <v>93</v>
      </c>
    </row>
    <row r="36" spans="1:24" ht="15.75" customHeight="1" x14ac:dyDescent="0.3">
      <c r="A36" s="6" t="s">
        <v>55</v>
      </c>
      <c r="B36" s="6" t="s">
        <v>24</v>
      </c>
      <c r="C36" s="6" t="s">
        <v>25</v>
      </c>
      <c r="D36" s="6" t="s">
        <v>34</v>
      </c>
      <c r="E36" s="6" t="s">
        <v>27</v>
      </c>
      <c r="F36" s="6">
        <v>100</v>
      </c>
      <c r="G36" s="6">
        <v>8</v>
      </c>
      <c r="H36" s="6">
        <v>96</v>
      </c>
      <c r="I36" s="6">
        <v>0.11600000000000001</v>
      </c>
      <c r="J36" s="6">
        <v>0.11600000000000001</v>
      </c>
      <c r="K36" s="6">
        <v>6</v>
      </c>
      <c r="L36" s="6">
        <v>0.11552453009332421</v>
      </c>
      <c r="M36" s="7">
        <f t="shared" si="0"/>
        <v>3.4112229234180458E-3</v>
      </c>
      <c r="N36" s="6">
        <f t="shared" si="1"/>
        <v>-2.1582723898097194</v>
      </c>
      <c r="O36" s="6">
        <v>20</v>
      </c>
      <c r="P36" s="6"/>
      <c r="Q36" s="6" t="s">
        <v>56</v>
      </c>
      <c r="R36" s="6">
        <v>2014</v>
      </c>
      <c r="S36" s="6">
        <v>2</v>
      </c>
      <c r="T36" s="6" t="s">
        <v>37</v>
      </c>
      <c r="U36" s="6" t="s">
        <v>38</v>
      </c>
      <c r="V36" s="6" t="s">
        <v>31</v>
      </c>
      <c r="W36" s="6" t="s">
        <v>39</v>
      </c>
      <c r="X36" s="8" t="s">
        <v>94</v>
      </c>
    </row>
    <row r="37" spans="1:24" ht="15.75" customHeight="1" x14ac:dyDescent="0.3">
      <c r="A37" s="6" t="s">
        <v>55</v>
      </c>
      <c r="B37" s="6" t="s">
        <v>24</v>
      </c>
      <c r="C37" s="6" t="s">
        <v>25</v>
      </c>
      <c r="D37" s="6" t="s">
        <v>34</v>
      </c>
      <c r="E37" s="6" t="s">
        <v>27</v>
      </c>
      <c r="F37" s="6">
        <v>100</v>
      </c>
      <c r="G37" s="6">
        <v>8</v>
      </c>
      <c r="H37" s="6">
        <v>96</v>
      </c>
      <c r="I37" s="6">
        <v>0.13200000000000001</v>
      </c>
      <c r="J37" s="6">
        <v>0.13200000000000001</v>
      </c>
      <c r="K37" s="6">
        <v>5</v>
      </c>
      <c r="L37" s="6">
        <v>0.13862943611198905</v>
      </c>
      <c r="M37" s="7">
        <f t="shared" si="0"/>
        <v>3.4112229234180458E-3</v>
      </c>
      <c r="N37" s="6">
        <f t="shared" si="1"/>
        <v>-1.9759508330157647</v>
      </c>
      <c r="O37" s="6">
        <v>20</v>
      </c>
      <c r="P37" s="6"/>
      <c r="Q37" s="6" t="s">
        <v>56</v>
      </c>
      <c r="R37" s="6">
        <v>2014</v>
      </c>
      <c r="S37" s="6">
        <v>2</v>
      </c>
      <c r="T37" s="6" t="s">
        <v>37</v>
      </c>
      <c r="U37" s="6" t="s">
        <v>38</v>
      </c>
      <c r="V37" s="6" t="s">
        <v>31</v>
      </c>
      <c r="W37" s="6" t="s">
        <v>39</v>
      </c>
      <c r="X37" s="8" t="s">
        <v>94</v>
      </c>
    </row>
    <row r="38" spans="1:24" ht="15.75" customHeight="1" x14ac:dyDescent="0.3">
      <c r="A38" s="6" t="s">
        <v>55</v>
      </c>
      <c r="B38" s="6" t="s">
        <v>24</v>
      </c>
      <c r="C38" s="6" t="s">
        <v>25</v>
      </c>
      <c r="D38" s="6" t="s">
        <v>34</v>
      </c>
      <c r="E38" s="6" t="s">
        <v>27</v>
      </c>
      <c r="F38" s="6">
        <v>100</v>
      </c>
      <c r="G38" s="6">
        <v>8</v>
      </c>
      <c r="H38" s="6">
        <v>96</v>
      </c>
      <c r="I38" s="6">
        <v>0.159</v>
      </c>
      <c r="J38" s="6">
        <v>0.159</v>
      </c>
      <c r="K38" s="6">
        <v>4</v>
      </c>
      <c r="L38" s="6">
        <v>0.17328679513998632</v>
      </c>
      <c r="M38" s="7">
        <f t="shared" si="0"/>
        <v>3.4112229234180458E-3</v>
      </c>
      <c r="N38" s="6">
        <f t="shared" si="1"/>
        <v>-1.752807281701555</v>
      </c>
      <c r="O38" s="6">
        <v>20</v>
      </c>
      <c r="P38" s="6"/>
      <c r="Q38" s="6" t="s">
        <v>56</v>
      </c>
      <c r="R38" s="6">
        <v>2014</v>
      </c>
      <c r="S38" s="6">
        <v>2</v>
      </c>
      <c r="T38" s="6" t="s">
        <v>37</v>
      </c>
      <c r="U38" s="6" t="s">
        <v>38</v>
      </c>
      <c r="V38" s="6" t="s">
        <v>31</v>
      </c>
      <c r="W38" s="6" t="s">
        <v>39</v>
      </c>
      <c r="X38" s="8" t="s">
        <v>94</v>
      </c>
    </row>
    <row r="39" spans="1:24" ht="15.75" customHeight="1" x14ac:dyDescent="0.3">
      <c r="A39" s="6" t="s">
        <v>55</v>
      </c>
      <c r="B39" s="6" t="s">
        <v>24</v>
      </c>
      <c r="C39" s="6" t="s">
        <v>25</v>
      </c>
      <c r="D39" s="6" t="s">
        <v>34</v>
      </c>
      <c r="E39" s="6" t="s">
        <v>27</v>
      </c>
      <c r="F39" s="6">
        <v>100</v>
      </c>
      <c r="G39" s="6">
        <v>8</v>
      </c>
      <c r="H39" s="6">
        <v>96</v>
      </c>
      <c r="I39" s="6">
        <v>5.0999999999999997E-2</v>
      </c>
      <c r="J39" s="6">
        <v>5.0999999999999997E-2</v>
      </c>
      <c r="K39" s="6">
        <v>14</v>
      </c>
      <c r="L39" s="6">
        <v>4.9510512897138946E-2</v>
      </c>
      <c r="M39" s="7">
        <f t="shared" si="0"/>
        <v>3.4112229234180458E-3</v>
      </c>
      <c r="N39" s="6">
        <f t="shared" si="1"/>
        <v>-3.0055702501969233</v>
      </c>
      <c r="O39" s="6">
        <v>20</v>
      </c>
      <c r="P39" s="6"/>
      <c r="Q39" s="6" t="s">
        <v>56</v>
      </c>
      <c r="R39" s="6">
        <v>2014</v>
      </c>
      <c r="S39" s="6">
        <v>2</v>
      </c>
      <c r="T39" s="6" t="s">
        <v>37</v>
      </c>
      <c r="U39" s="6" t="s">
        <v>38</v>
      </c>
      <c r="V39" s="6" t="s">
        <v>31</v>
      </c>
      <c r="W39" s="6" t="s">
        <v>39</v>
      </c>
      <c r="X39" s="8" t="s">
        <v>94</v>
      </c>
    </row>
    <row r="40" spans="1:24" ht="15.75" customHeight="1" x14ac:dyDescent="0.3">
      <c r="A40" s="6" t="s">
        <v>55</v>
      </c>
      <c r="B40" s="6" t="s">
        <v>24</v>
      </c>
      <c r="C40" s="6" t="s">
        <v>25</v>
      </c>
      <c r="D40" s="6" t="s">
        <v>34</v>
      </c>
      <c r="E40" s="6" t="s">
        <v>27</v>
      </c>
      <c r="F40" s="6">
        <v>100</v>
      </c>
      <c r="G40" s="6">
        <v>8</v>
      </c>
      <c r="H40" s="6">
        <v>96</v>
      </c>
      <c r="I40" s="6">
        <v>0.06</v>
      </c>
      <c r="J40" s="6">
        <v>0.06</v>
      </c>
      <c r="K40" s="6">
        <v>12</v>
      </c>
      <c r="L40" s="6">
        <v>5.7762265046662105E-2</v>
      </c>
      <c r="M40" s="7">
        <f t="shared" si="0"/>
        <v>3.4112229234180458E-3</v>
      </c>
      <c r="N40" s="6">
        <f t="shared" si="1"/>
        <v>-2.8514195703696648</v>
      </c>
      <c r="O40" s="6">
        <v>20</v>
      </c>
      <c r="P40" s="6"/>
      <c r="Q40" s="6" t="s">
        <v>56</v>
      </c>
      <c r="R40" s="6">
        <v>2014</v>
      </c>
      <c r="S40" s="6">
        <v>2</v>
      </c>
      <c r="T40" s="6" t="s">
        <v>37</v>
      </c>
      <c r="U40" s="6" t="s">
        <v>38</v>
      </c>
      <c r="V40" s="6" t="s">
        <v>31</v>
      </c>
      <c r="W40" s="6" t="s">
        <v>39</v>
      </c>
      <c r="X40" s="8" t="s">
        <v>94</v>
      </c>
    </row>
    <row r="41" spans="1:24" ht="15.75" customHeight="1" x14ac:dyDescent="0.3">
      <c r="A41" s="6" t="s">
        <v>57</v>
      </c>
      <c r="B41" s="6" t="s">
        <v>24</v>
      </c>
      <c r="C41" s="6" t="s">
        <v>25</v>
      </c>
      <c r="D41" s="6" t="s">
        <v>42</v>
      </c>
      <c r="E41" s="6" t="s">
        <v>35</v>
      </c>
      <c r="F41" s="10">
        <v>147</v>
      </c>
      <c r="G41" s="6">
        <v>8</v>
      </c>
      <c r="H41" s="6">
        <v>312</v>
      </c>
      <c r="I41" s="6">
        <v>5.8000000000000003E-2</v>
      </c>
      <c r="J41" s="6">
        <v>5.8000000000000003E-2</v>
      </c>
      <c r="K41" s="6">
        <v>12</v>
      </c>
      <c r="L41" s="6">
        <v>5.7762265046662105E-2</v>
      </c>
      <c r="M41" s="7">
        <f t="shared" si="0"/>
        <v>3.4228991956186893E-3</v>
      </c>
      <c r="N41" s="6">
        <f t="shared" si="1"/>
        <v>-2.8514195703696648</v>
      </c>
      <c r="O41" s="6">
        <v>19</v>
      </c>
      <c r="P41" s="6"/>
      <c r="Q41" s="6" t="s">
        <v>58</v>
      </c>
      <c r="R41" s="6">
        <v>2018</v>
      </c>
      <c r="S41" s="6">
        <v>17</v>
      </c>
      <c r="T41" s="6" t="s">
        <v>37</v>
      </c>
      <c r="U41" s="6" t="s">
        <v>30</v>
      </c>
      <c r="V41" s="6" t="s">
        <v>31</v>
      </c>
      <c r="W41" s="6" t="s">
        <v>39</v>
      </c>
      <c r="X41" s="8" t="s">
        <v>95</v>
      </c>
    </row>
    <row r="42" spans="1:24" ht="15.75" customHeight="1" x14ac:dyDescent="0.3">
      <c r="A42" s="6" t="s">
        <v>57</v>
      </c>
      <c r="B42" s="6" t="s">
        <v>24</v>
      </c>
      <c r="C42" s="6" t="s">
        <v>25</v>
      </c>
      <c r="D42" s="6" t="s">
        <v>42</v>
      </c>
      <c r="E42" s="6" t="s">
        <v>35</v>
      </c>
      <c r="F42" s="10">
        <v>147</v>
      </c>
      <c r="G42" s="6">
        <v>10</v>
      </c>
      <c r="H42" s="6">
        <v>360</v>
      </c>
      <c r="I42" s="6">
        <v>4.2999999999999997E-2</v>
      </c>
      <c r="J42" s="6">
        <v>4.2999999999999997E-2</v>
      </c>
      <c r="K42" s="6">
        <v>16</v>
      </c>
      <c r="L42" s="6">
        <v>4.332169878499658E-2</v>
      </c>
      <c r="M42" s="7">
        <f t="shared" si="0"/>
        <v>3.5069261792039282E-3</v>
      </c>
      <c r="N42" s="6">
        <f t="shared" si="1"/>
        <v>-3.1391016428214455</v>
      </c>
      <c r="O42" s="6">
        <v>12</v>
      </c>
      <c r="P42" s="6"/>
      <c r="Q42" s="6" t="s">
        <v>58</v>
      </c>
      <c r="R42" s="6">
        <v>2018</v>
      </c>
      <c r="S42" s="6">
        <v>17</v>
      </c>
      <c r="T42" s="6" t="s">
        <v>37</v>
      </c>
      <c r="U42" s="6" t="s">
        <v>30</v>
      </c>
      <c r="V42" s="6" t="s">
        <v>31</v>
      </c>
      <c r="W42" s="6" t="s">
        <v>39</v>
      </c>
      <c r="X42" s="8" t="s">
        <v>95</v>
      </c>
    </row>
    <row r="43" spans="1:24" ht="15.75" customHeight="1" x14ac:dyDescent="0.3">
      <c r="A43" s="6" t="s">
        <v>23</v>
      </c>
      <c r="B43" s="6" t="s">
        <v>24</v>
      </c>
      <c r="C43" s="6" t="s">
        <v>25</v>
      </c>
      <c r="D43" s="6" t="s">
        <v>42</v>
      </c>
      <c r="E43" s="6" t="s">
        <v>27</v>
      </c>
      <c r="F43" s="6">
        <v>149</v>
      </c>
      <c r="G43" s="6">
        <v>7</v>
      </c>
      <c r="H43" s="6">
        <v>48</v>
      </c>
      <c r="I43" s="6">
        <v>8.5999999999999993E-2</v>
      </c>
      <c r="J43" s="6">
        <v>8.5999999999999993E-2</v>
      </c>
      <c r="K43" s="6">
        <v>8</v>
      </c>
      <c r="L43" s="6">
        <v>8.6643397569993161E-2</v>
      </c>
      <c r="M43" s="7">
        <f t="shared" si="0"/>
        <v>3.3823778116015561E-3</v>
      </c>
      <c r="N43" s="6">
        <f t="shared" si="1"/>
        <v>-2.4459544622615002</v>
      </c>
      <c r="O43" s="6">
        <f>AVERAGE(22,23)</f>
        <v>22.5</v>
      </c>
      <c r="P43" s="6"/>
      <c r="Q43" s="6" t="s">
        <v>59</v>
      </c>
      <c r="R43" s="6">
        <v>2018</v>
      </c>
      <c r="S43" s="6">
        <v>18</v>
      </c>
      <c r="T43" s="6" t="s">
        <v>29</v>
      </c>
      <c r="U43" s="6" t="s">
        <v>30</v>
      </c>
      <c r="V43" s="6" t="s">
        <v>31</v>
      </c>
      <c r="W43" s="6" t="s">
        <v>32</v>
      </c>
      <c r="X43" s="8" t="s">
        <v>96</v>
      </c>
    </row>
    <row r="44" spans="1:24" ht="15.75" customHeight="1" x14ac:dyDescent="0.3">
      <c r="A44" s="6" t="s">
        <v>23</v>
      </c>
      <c r="B44" s="6" t="s">
        <v>24</v>
      </c>
      <c r="C44" s="6" t="s">
        <v>25</v>
      </c>
      <c r="D44" s="6" t="s">
        <v>42</v>
      </c>
      <c r="E44" s="6" t="s">
        <v>27</v>
      </c>
      <c r="F44" s="6">
        <v>149</v>
      </c>
      <c r="G44" s="6">
        <v>7</v>
      </c>
      <c r="H44" s="6">
        <v>48</v>
      </c>
      <c r="I44" s="6">
        <v>1.7000000000000001E-2</v>
      </c>
      <c r="J44" s="6">
        <v>1.7000000000000001E-2</v>
      </c>
      <c r="K44" s="6">
        <v>41</v>
      </c>
      <c r="L44" s="6">
        <v>1.6906028794145007E-2</v>
      </c>
      <c r="M44" s="7">
        <f t="shared" si="0"/>
        <v>3.4825004353125546E-3</v>
      </c>
      <c r="N44" s="6">
        <f t="shared" si="1"/>
        <v>-4.0800849872859724</v>
      </c>
      <c r="O44" s="6">
        <f>AVERAGE(13.6,14.4)</f>
        <v>14</v>
      </c>
      <c r="P44" s="6"/>
      <c r="Q44" s="6" t="s">
        <v>59</v>
      </c>
      <c r="R44" s="6">
        <v>2018</v>
      </c>
      <c r="S44" s="6">
        <v>18</v>
      </c>
      <c r="T44" s="6" t="s">
        <v>29</v>
      </c>
      <c r="U44" s="6" t="s">
        <v>30</v>
      </c>
      <c r="V44" s="6" t="s">
        <v>31</v>
      </c>
      <c r="W44" s="6" t="s">
        <v>32</v>
      </c>
      <c r="X44" s="8" t="s">
        <v>96</v>
      </c>
    </row>
    <row r="45" spans="1:24" ht="15.75" customHeight="1" x14ac:dyDescent="0.3">
      <c r="A45" s="6" t="s">
        <v>60</v>
      </c>
      <c r="B45" s="6" t="s">
        <v>24</v>
      </c>
      <c r="C45" s="6" t="s">
        <v>25</v>
      </c>
      <c r="D45" s="6" t="s">
        <v>61</v>
      </c>
      <c r="E45" s="6" t="s">
        <v>35</v>
      </c>
      <c r="F45" s="6">
        <v>120</v>
      </c>
      <c r="G45" s="6">
        <v>12</v>
      </c>
      <c r="H45" s="6">
        <v>168</v>
      </c>
      <c r="I45" s="6"/>
      <c r="J45" s="6"/>
      <c r="K45" s="6"/>
      <c r="L45" s="6">
        <v>0.17100000000000001</v>
      </c>
      <c r="M45" s="7">
        <f t="shared" si="0"/>
        <v>3.3239155725444578E-3</v>
      </c>
      <c r="N45" s="6">
        <f t="shared" si="1"/>
        <v>-1.7660917224794772</v>
      </c>
      <c r="O45" s="6">
        <v>27.7</v>
      </c>
      <c r="P45" s="6">
        <v>6.2</v>
      </c>
      <c r="Q45" s="6" t="s">
        <v>62</v>
      </c>
      <c r="R45" s="6">
        <v>2021</v>
      </c>
      <c r="S45" s="6"/>
      <c r="T45" s="6"/>
      <c r="U45" s="6"/>
      <c r="V45" s="6" t="s">
        <v>31</v>
      </c>
      <c r="W45" s="6" t="s">
        <v>32</v>
      </c>
      <c r="X45" s="8" t="s">
        <v>97</v>
      </c>
    </row>
    <row r="46" spans="1:24" ht="15.75" customHeight="1" x14ac:dyDescent="0.3">
      <c r="A46" s="6" t="s">
        <v>60</v>
      </c>
      <c r="B46" s="6" t="s">
        <v>24</v>
      </c>
      <c r="C46" s="6" t="s">
        <v>25</v>
      </c>
      <c r="D46" s="6" t="s">
        <v>61</v>
      </c>
      <c r="E46" s="6" t="s">
        <v>35</v>
      </c>
      <c r="F46" s="6">
        <v>120</v>
      </c>
      <c r="G46" s="6">
        <v>12</v>
      </c>
      <c r="H46" s="6">
        <v>168</v>
      </c>
      <c r="I46" s="6"/>
      <c r="J46" s="6"/>
      <c r="K46" s="6"/>
      <c r="L46" s="6">
        <v>8.2000000000000003E-2</v>
      </c>
      <c r="M46" s="7">
        <f t="shared" si="0"/>
        <v>3.3239155725444578E-3</v>
      </c>
      <c r="N46" s="6">
        <f t="shared" si="1"/>
        <v>-2.5010360317178839</v>
      </c>
      <c r="O46" s="6">
        <v>27.7</v>
      </c>
      <c r="P46" s="6">
        <v>6.2</v>
      </c>
      <c r="Q46" s="6" t="s">
        <v>62</v>
      </c>
      <c r="R46" s="6">
        <v>2021</v>
      </c>
      <c r="S46" s="6"/>
      <c r="T46" s="6"/>
      <c r="U46" s="6"/>
      <c r="V46" s="6" t="s">
        <v>31</v>
      </c>
      <c r="W46" s="6" t="s">
        <v>32</v>
      </c>
      <c r="X46" s="8" t="s">
        <v>97</v>
      </c>
    </row>
    <row r="47" spans="1:24" ht="15.75" customHeight="1" x14ac:dyDescent="0.3">
      <c r="A47" s="6" t="s">
        <v>63</v>
      </c>
      <c r="B47" s="6" t="s">
        <v>24</v>
      </c>
      <c r="C47" s="6" t="s">
        <v>25</v>
      </c>
      <c r="D47" s="6" t="s">
        <v>61</v>
      </c>
      <c r="E47" s="6" t="s">
        <v>35</v>
      </c>
      <c r="F47" s="6">
        <v>120</v>
      </c>
      <c r="G47" s="6">
        <v>12</v>
      </c>
      <c r="H47" s="6">
        <v>168</v>
      </c>
      <c r="I47" s="6"/>
      <c r="J47" s="6"/>
      <c r="K47" s="6"/>
      <c r="L47" s="6">
        <v>0.109</v>
      </c>
      <c r="M47" s="7">
        <f t="shared" si="0"/>
        <v>3.3239155725444578E-3</v>
      </c>
      <c r="N47" s="6">
        <f t="shared" si="1"/>
        <v>-2.2164073967529934</v>
      </c>
      <c r="O47" s="6">
        <v>27.7</v>
      </c>
      <c r="P47" s="6">
        <v>6.2</v>
      </c>
      <c r="Q47" s="6" t="s">
        <v>62</v>
      </c>
      <c r="R47" s="6">
        <v>2021</v>
      </c>
      <c r="S47" s="6"/>
      <c r="T47" s="6"/>
      <c r="U47" s="6"/>
      <c r="V47" s="6" t="s">
        <v>31</v>
      </c>
      <c r="W47" s="6" t="s">
        <v>39</v>
      </c>
      <c r="X47" s="8" t="s">
        <v>97</v>
      </c>
    </row>
    <row r="48" spans="1:24" ht="15.75" customHeight="1" x14ac:dyDescent="0.3">
      <c r="A48" s="6" t="s">
        <v>63</v>
      </c>
      <c r="B48" s="6" t="s">
        <v>24</v>
      </c>
      <c r="C48" s="6" t="s">
        <v>25</v>
      </c>
      <c r="D48" s="6" t="s">
        <v>61</v>
      </c>
      <c r="E48" s="6" t="s">
        <v>35</v>
      </c>
      <c r="F48" s="6">
        <v>120</v>
      </c>
      <c r="G48" s="6">
        <v>12</v>
      </c>
      <c r="H48" s="6">
        <v>168</v>
      </c>
      <c r="I48" s="6"/>
      <c r="J48" s="6"/>
      <c r="K48" s="6"/>
      <c r="L48" s="6">
        <v>2.1999999999999999E-2</v>
      </c>
      <c r="M48" s="7">
        <f t="shared" si="0"/>
        <v>3.3239155725444578E-3</v>
      </c>
      <c r="N48" s="6">
        <f t="shared" si="1"/>
        <v>-3.8167128256238212</v>
      </c>
      <c r="O48" s="6">
        <v>27.7</v>
      </c>
      <c r="P48" s="6">
        <v>6.2</v>
      </c>
      <c r="Q48" s="6" t="s">
        <v>62</v>
      </c>
      <c r="R48" s="6">
        <v>2021</v>
      </c>
      <c r="S48" s="6"/>
      <c r="T48" s="6"/>
      <c r="U48" s="6"/>
      <c r="V48" s="6" t="s">
        <v>31</v>
      </c>
      <c r="W48" s="6" t="s">
        <v>39</v>
      </c>
      <c r="X48" s="8" t="s">
        <v>97</v>
      </c>
    </row>
    <row r="49" spans="1:24" ht="15.75" customHeight="1" x14ac:dyDescent="0.3">
      <c r="A49" s="6" t="s">
        <v>64</v>
      </c>
      <c r="B49" s="6" t="s">
        <v>24</v>
      </c>
      <c r="C49" s="6" t="s">
        <v>25</v>
      </c>
      <c r="D49" s="6" t="s">
        <v>65</v>
      </c>
      <c r="E49" s="6" t="s">
        <v>27</v>
      </c>
      <c r="F49" s="6">
        <v>131</v>
      </c>
      <c r="G49" s="6">
        <v>7</v>
      </c>
      <c r="H49" s="6">
        <v>48</v>
      </c>
      <c r="I49" s="6">
        <v>9.0999999999999998E-2</v>
      </c>
      <c r="J49" s="6">
        <v>9.0999999999999998E-2</v>
      </c>
      <c r="K49" s="9">
        <f t="shared" ref="K49:K54" si="6">LN(2)/J49</f>
        <v>7.6170019841752232</v>
      </c>
      <c r="L49" s="6">
        <v>8.6643397569993161E-2</v>
      </c>
      <c r="M49" s="7">
        <f t="shared" si="0"/>
        <v>3.298697014679202E-3</v>
      </c>
      <c r="N49" s="6">
        <f t="shared" si="1"/>
        <v>-2.4459544622615002</v>
      </c>
      <c r="O49" s="6">
        <v>30</v>
      </c>
      <c r="P49" s="6">
        <v>8</v>
      </c>
      <c r="Q49" s="6" t="s">
        <v>66</v>
      </c>
      <c r="R49" s="6">
        <v>2017</v>
      </c>
      <c r="S49" s="6">
        <v>11</v>
      </c>
      <c r="T49" s="6" t="s">
        <v>29</v>
      </c>
      <c r="U49" s="6" t="s">
        <v>30</v>
      </c>
      <c r="V49" s="6" t="s">
        <v>31</v>
      </c>
      <c r="W49" s="6" t="s">
        <v>39</v>
      </c>
      <c r="X49" s="8" t="s">
        <v>98</v>
      </c>
    </row>
    <row r="50" spans="1:24" ht="15.75" customHeight="1" x14ac:dyDescent="0.3">
      <c r="A50" s="6" t="s">
        <v>23</v>
      </c>
      <c r="B50" s="6" t="s">
        <v>24</v>
      </c>
      <c r="C50" s="6" t="s">
        <v>25</v>
      </c>
      <c r="D50" s="6" t="s">
        <v>65</v>
      </c>
      <c r="E50" s="6" t="s">
        <v>27</v>
      </c>
      <c r="F50" s="6">
        <v>78</v>
      </c>
      <c r="G50" s="6">
        <v>7</v>
      </c>
      <c r="H50" s="6">
        <v>48</v>
      </c>
      <c r="I50" s="6">
        <v>7.9000000000000001E-2</v>
      </c>
      <c r="J50" s="6">
        <v>7.9000000000000001E-2</v>
      </c>
      <c r="K50" s="9">
        <f t="shared" si="6"/>
        <v>8.7740149437967752</v>
      </c>
      <c r="L50" s="6">
        <v>7.7016353395549478E-2</v>
      </c>
      <c r="M50" s="7">
        <f t="shared" si="0"/>
        <v>3.298697014679202E-3</v>
      </c>
      <c r="N50" s="6">
        <f t="shared" si="1"/>
        <v>-2.5637374979178835</v>
      </c>
      <c r="O50" s="6">
        <v>30</v>
      </c>
      <c r="P50" s="6">
        <v>8</v>
      </c>
      <c r="Q50" s="6" t="s">
        <v>66</v>
      </c>
      <c r="R50" s="6">
        <v>2017</v>
      </c>
      <c r="S50" s="6">
        <v>11</v>
      </c>
      <c r="T50" s="6" t="s">
        <v>29</v>
      </c>
      <c r="U50" s="6" t="s">
        <v>38</v>
      </c>
      <c r="V50" s="6" t="s">
        <v>31</v>
      </c>
      <c r="W50" s="6" t="s">
        <v>39</v>
      </c>
      <c r="X50" s="8" t="s">
        <v>98</v>
      </c>
    </row>
    <row r="51" spans="1:24" ht="15.75" customHeight="1" x14ac:dyDescent="0.3">
      <c r="A51" s="6" t="s">
        <v>64</v>
      </c>
      <c r="B51" s="6" t="s">
        <v>24</v>
      </c>
      <c r="C51" s="6" t="s">
        <v>25</v>
      </c>
      <c r="D51" s="6" t="s">
        <v>65</v>
      </c>
      <c r="E51" s="6" t="s">
        <v>27</v>
      </c>
      <c r="F51" s="6">
        <v>131</v>
      </c>
      <c r="G51" s="6">
        <v>7</v>
      </c>
      <c r="H51" s="6">
        <v>48</v>
      </c>
      <c r="I51" s="6">
        <v>5.8000000000000003E-2</v>
      </c>
      <c r="J51" s="6">
        <v>5.8000000000000003E-2</v>
      </c>
      <c r="K51" s="9">
        <f t="shared" si="6"/>
        <v>11.95081345793009</v>
      </c>
      <c r="L51" s="6">
        <v>5.7762265046662105E-2</v>
      </c>
      <c r="M51" s="7">
        <f t="shared" si="0"/>
        <v>3.4112229234180458E-3</v>
      </c>
      <c r="N51" s="6">
        <f t="shared" si="1"/>
        <v>-2.8514195703696648</v>
      </c>
      <c r="O51" s="6">
        <v>20</v>
      </c>
      <c r="P51" s="6">
        <v>8</v>
      </c>
      <c r="Q51" s="6" t="s">
        <v>66</v>
      </c>
      <c r="R51" s="6">
        <v>2017</v>
      </c>
      <c r="S51" s="6">
        <v>11</v>
      </c>
      <c r="T51" s="6" t="s">
        <v>37</v>
      </c>
      <c r="U51" s="6" t="s">
        <v>30</v>
      </c>
      <c r="V51" s="6" t="s">
        <v>31</v>
      </c>
      <c r="W51" s="6" t="s">
        <v>39</v>
      </c>
      <c r="X51" s="8" t="s">
        <v>98</v>
      </c>
    </row>
    <row r="52" spans="1:24" ht="15.75" customHeight="1" x14ac:dyDescent="0.3">
      <c r="A52" s="6" t="s">
        <v>23</v>
      </c>
      <c r="B52" s="6" t="s">
        <v>24</v>
      </c>
      <c r="C52" s="6" t="s">
        <v>25</v>
      </c>
      <c r="D52" s="6" t="s">
        <v>65</v>
      </c>
      <c r="E52" s="6" t="s">
        <v>27</v>
      </c>
      <c r="F52" s="6">
        <v>78</v>
      </c>
      <c r="G52" s="6">
        <v>7</v>
      </c>
      <c r="H52" s="6">
        <v>48</v>
      </c>
      <c r="I52" s="6">
        <v>4.4999999999999998E-2</v>
      </c>
      <c r="J52" s="6">
        <v>4.4999999999999998E-2</v>
      </c>
      <c r="K52" s="9">
        <f t="shared" si="6"/>
        <v>15.403270679109896</v>
      </c>
      <c r="L52" s="6">
        <v>4.6209812037329684E-2</v>
      </c>
      <c r="M52" s="7">
        <f t="shared" si="0"/>
        <v>3.4112229234180458E-3</v>
      </c>
      <c r="N52" s="6">
        <f t="shared" si="1"/>
        <v>-3.0745631216838745</v>
      </c>
      <c r="O52" s="6">
        <v>20</v>
      </c>
      <c r="P52" s="6">
        <v>8</v>
      </c>
      <c r="Q52" s="6" t="s">
        <v>66</v>
      </c>
      <c r="R52" s="6">
        <v>2017</v>
      </c>
      <c r="S52" s="6">
        <v>11</v>
      </c>
      <c r="T52" s="6" t="s">
        <v>37</v>
      </c>
      <c r="U52" s="6" t="s">
        <v>38</v>
      </c>
      <c r="V52" s="6" t="s">
        <v>31</v>
      </c>
      <c r="W52" s="6" t="s">
        <v>39</v>
      </c>
      <c r="X52" s="8" t="s">
        <v>98</v>
      </c>
    </row>
    <row r="53" spans="1:24" ht="15.75" customHeight="1" x14ac:dyDescent="0.3">
      <c r="A53" s="6" t="s">
        <v>64</v>
      </c>
      <c r="B53" s="6" t="s">
        <v>24</v>
      </c>
      <c r="C53" s="6" t="s">
        <v>25</v>
      </c>
      <c r="D53" s="6" t="s">
        <v>65</v>
      </c>
      <c r="E53" s="6" t="s">
        <v>27</v>
      </c>
      <c r="F53" s="6">
        <v>131</v>
      </c>
      <c r="G53" s="6">
        <v>7</v>
      </c>
      <c r="H53" s="6">
        <v>48</v>
      </c>
      <c r="I53" s="6">
        <v>2.4E-2</v>
      </c>
      <c r="J53" s="6">
        <v>2.4E-2</v>
      </c>
      <c r="K53" s="9">
        <f t="shared" si="6"/>
        <v>28.881132523331054</v>
      </c>
      <c r="L53" s="6">
        <v>2.3901626915860182E-2</v>
      </c>
      <c r="M53" s="7">
        <f t="shared" si="0"/>
        <v>3.5316969803990822E-3</v>
      </c>
      <c r="N53" s="6">
        <f t="shared" si="1"/>
        <v>-3.7338087505681385</v>
      </c>
      <c r="O53" s="6">
        <v>10</v>
      </c>
      <c r="P53" s="6">
        <v>8</v>
      </c>
      <c r="Q53" s="6" t="s">
        <v>66</v>
      </c>
      <c r="R53" s="6">
        <v>2017</v>
      </c>
      <c r="S53" s="6">
        <v>11</v>
      </c>
      <c r="T53" s="6" t="s">
        <v>48</v>
      </c>
      <c r="U53" s="6" t="s">
        <v>30</v>
      </c>
      <c r="V53" s="6" t="s">
        <v>31</v>
      </c>
      <c r="W53" s="6" t="s">
        <v>39</v>
      </c>
      <c r="X53" s="8" t="s">
        <v>98</v>
      </c>
    </row>
    <row r="54" spans="1:24" ht="15.75" customHeight="1" x14ac:dyDescent="0.3">
      <c r="A54" s="6" t="s">
        <v>23</v>
      </c>
      <c r="B54" s="6" t="s">
        <v>24</v>
      </c>
      <c r="C54" s="6" t="s">
        <v>25</v>
      </c>
      <c r="D54" s="6" t="s">
        <v>65</v>
      </c>
      <c r="E54" s="6" t="s">
        <v>27</v>
      </c>
      <c r="F54" s="6">
        <v>78</v>
      </c>
      <c r="G54" s="6">
        <v>7</v>
      </c>
      <c r="H54" s="6">
        <v>48</v>
      </c>
      <c r="I54" s="6">
        <v>2.7E-2</v>
      </c>
      <c r="J54" s="6">
        <v>2.7E-2</v>
      </c>
      <c r="K54" s="9">
        <f t="shared" si="6"/>
        <v>25.672117798516492</v>
      </c>
      <c r="L54" s="6">
        <v>2.6659506944613279E-2</v>
      </c>
      <c r="M54" s="7">
        <f t="shared" si="0"/>
        <v>3.5316969803990822E-3</v>
      </c>
      <c r="N54" s="6">
        <f t="shared" si="1"/>
        <v>-3.6246094586031465</v>
      </c>
      <c r="O54" s="6">
        <v>10</v>
      </c>
      <c r="P54" s="6">
        <v>8</v>
      </c>
      <c r="Q54" s="6" t="s">
        <v>66</v>
      </c>
      <c r="R54" s="6">
        <v>2017</v>
      </c>
      <c r="S54" s="6">
        <v>11</v>
      </c>
      <c r="T54" s="6" t="s">
        <v>48</v>
      </c>
      <c r="U54" s="6" t="s">
        <v>38</v>
      </c>
      <c r="V54" s="6" t="s">
        <v>31</v>
      </c>
      <c r="W54" s="6" t="s">
        <v>39</v>
      </c>
      <c r="X54" s="8" t="s">
        <v>98</v>
      </c>
    </row>
    <row r="55" spans="1:24" ht="15.75" customHeight="1" x14ac:dyDescent="0.3">
      <c r="A55" s="6" t="s">
        <v>60</v>
      </c>
      <c r="B55" s="6" t="s">
        <v>24</v>
      </c>
      <c r="C55" s="6" t="s">
        <v>67</v>
      </c>
      <c r="D55" s="6" t="s">
        <v>68</v>
      </c>
      <c r="E55" s="6" t="s">
        <v>35</v>
      </c>
      <c r="F55" s="6">
        <v>120</v>
      </c>
      <c r="G55" s="6">
        <v>12</v>
      </c>
      <c r="H55" s="6">
        <v>168</v>
      </c>
      <c r="I55" s="6"/>
      <c r="J55" s="6"/>
      <c r="K55" s="6"/>
      <c r="L55" s="6">
        <v>0.18099999999999999</v>
      </c>
      <c r="M55" s="7">
        <f t="shared" si="0"/>
        <v>3.3450409767519654E-3</v>
      </c>
      <c r="N55" s="6">
        <f t="shared" si="1"/>
        <v>-1.7092582477163114</v>
      </c>
      <c r="O55" s="6">
        <v>25.8</v>
      </c>
      <c r="P55" s="6">
        <v>6.7</v>
      </c>
      <c r="Q55" s="6" t="s">
        <v>62</v>
      </c>
      <c r="R55" s="6">
        <v>2021</v>
      </c>
      <c r="S55" s="6"/>
      <c r="T55" s="6"/>
      <c r="U55" s="6"/>
      <c r="V55" s="6" t="s">
        <v>31</v>
      </c>
      <c r="W55" s="6" t="s">
        <v>32</v>
      </c>
      <c r="X55" s="8" t="s">
        <v>97</v>
      </c>
    </row>
    <row r="56" spans="1:24" ht="15.75" customHeight="1" x14ac:dyDescent="0.3">
      <c r="A56" s="6" t="s">
        <v>60</v>
      </c>
      <c r="B56" s="6" t="s">
        <v>24</v>
      </c>
      <c r="C56" s="6" t="s">
        <v>67</v>
      </c>
      <c r="D56" s="6" t="s">
        <v>68</v>
      </c>
      <c r="E56" s="6" t="s">
        <v>35</v>
      </c>
      <c r="F56" s="6">
        <v>120</v>
      </c>
      <c r="G56" s="6">
        <v>12</v>
      </c>
      <c r="H56" s="6">
        <v>168</v>
      </c>
      <c r="I56" s="6"/>
      <c r="J56" s="6"/>
      <c r="K56" s="6"/>
      <c r="L56" s="6">
        <v>0.151</v>
      </c>
      <c r="M56" s="7">
        <f t="shared" si="0"/>
        <v>3.3450409767519654E-3</v>
      </c>
      <c r="N56" s="6">
        <f t="shared" si="1"/>
        <v>-1.8904754421672127</v>
      </c>
      <c r="O56" s="6">
        <v>25.8</v>
      </c>
      <c r="P56" s="6">
        <v>6.7</v>
      </c>
      <c r="Q56" s="6" t="s">
        <v>62</v>
      </c>
      <c r="R56" s="6">
        <v>2021</v>
      </c>
      <c r="S56" s="6"/>
      <c r="T56" s="6"/>
      <c r="U56" s="6"/>
      <c r="V56" s="6" t="s">
        <v>31</v>
      </c>
      <c r="W56" s="6" t="s">
        <v>32</v>
      </c>
      <c r="X56" s="8" t="s">
        <v>97</v>
      </c>
    </row>
    <row r="57" spans="1:24" ht="15.75" customHeight="1" x14ac:dyDescent="0.3">
      <c r="A57" s="6" t="s">
        <v>69</v>
      </c>
      <c r="B57" s="6" t="s">
        <v>24</v>
      </c>
      <c r="C57" s="6" t="s">
        <v>67</v>
      </c>
      <c r="D57" s="6" t="s">
        <v>68</v>
      </c>
      <c r="E57" s="6" t="s">
        <v>35</v>
      </c>
      <c r="F57" s="6">
        <v>120</v>
      </c>
      <c r="G57" s="6">
        <v>12</v>
      </c>
      <c r="H57" s="6">
        <v>168</v>
      </c>
      <c r="I57" s="6"/>
      <c r="J57" s="6"/>
      <c r="K57" s="6"/>
      <c r="L57" s="6">
        <v>0.112</v>
      </c>
      <c r="M57" s="7">
        <f t="shared" si="0"/>
        <v>3.3450409767519654E-3</v>
      </c>
      <c r="N57" s="6">
        <f t="shared" si="1"/>
        <v>-2.1892564076870427</v>
      </c>
      <c r="O57" s="6">
        <v>25.8</v>
      </c>
      <c r="P57" s="6">
        <v>6.7</v>
      </c>
      <c r="Q57" s="6" t="s">
        <v>62</v>
      </c>
      <c r="R57" s="6">
        <v>2021</v>
      </c>
      <c r="S57" s="6"/>
      <c r="T57" s="6"/>
      <c r="U57" s="6"/>
      <c r="V57" s="6" t="s">
        <v>31</v>
      </c>
      <c r="W57" s="6" t="s">
        <v>39</v>
      </c>
      <c r="X57" s="8" t="s">
        <v>97</v>
      </c>
    </row>
    <row r="58" spans="1:24" ht="15.75" customHeight="1" x14ac:dyDescent="0.3">
      <c r="A58" s="6" t="s">
        <v>70</v>
      </c>
      <c r="B58" s="6" t="s">
        <v>24</v>
      </c>
      <c r="C58" s="6" t="s">
        <v>67</v>
      </c>
      <c r="D58" s="6" t="s">
        <v>67</v>
      </c>
      <c r="E58" s="6" t="s">
        <v>27</v>
      </c>
      <c r="F58" s="6">
        <v>101</v>
      </c>
      <c r="G58" s="6">
        <v>19</v>
      </c>
      <c r="H58" s="6">
        <v>360</v>
      </c>
      <c r="I58" s="6">
        <v>0.70099999999999996</v>
      </c>
      <c r="J58" s="6">
        <v>2.9000000000000001E-2</v>
      </c>
      <c r="K58" s="6">
        <v>24</v>
      </c>
      <c r="L58" s="6">
        <v>2.8881132523331052E-2</v>
      </c>
      <c r="M58" s="6">
        <f t="shared" si="0"/>
        <v>3.4704147145583901E-3</v>
      </c>
      <c r="N58" s="6">
        <f t="shared" si="1"/>
        <v>-3.5445667509296102</v>
      </c>
      <c r="O58" s="6">
        <v>15</v>
      </c>
      <c r="P58" s="6"/>
      <c r="Q58" s="6" t="s">
        <v>71</v>
      </c>
      <c r="R58" s="6">
        <v>2012</v>
      </c>
      <c r="S58" s="6">
        <v>1</v>
      </c>
      <c r="T58" s="6" t="s">
        <v>37</v>
      </c>
      <c r="U58" s="6" t="s">
        <v>30</v>
      </c>
      <c r="V58" s="6" t="s">
        <v>31</v>
      </c>
      <c r="W58" s="6" t="s">
        <v>32</v>
      </c>
      <c r="X58" s="8" t="s">
        <v>99</v>
      </c>
    </row>
    <row r="59" spans="1:24" ht="15.75" customHeight="1" x14ac:dyDescent="0.3">
      <c r="A59" s="6" t="s">
        <v>72</v>
      </c>
      <c r="B59" s="6" t="s">
        <v>24</v>
      </c>
      <c r="C59" s="6" t="s">
        <v>67</v>
      </c>
      <c r="D59" s="6" t="s">
        <v>67</v>
      </c>
      <c r="E59" s="6" t="s">
        <v>27</v>
      </c>
      <c r="F59" s="6">
        <v>104</v>
      </c>
      <c r="G59" s="6">
        <v>19</v>
      </c>
      <c r="H59" s="6">
        <v>360</v>
      </c>
      <c r="I59" s="6">
        <v>0.32200000000000001</v>
      </c>
      <c r="J59" s="6">
        <v>1.2999999999999999E-2</v>
      </c>
      <c r="K59" s="6">
        <v>53</v>
      </c>
      <c r="L59" s="6">
        <v>1.3078248689810288E-2</v>
      </c>
      <c r="M59" s="6">
        <f t="shared" si="0"/>
        <v>3.4704147145583901E-3</v>
      </c>
      <c r="N59" s="6">
        <f t="shared" si="1"/>
        <v>-4.3368048341337859</v>
      </c>
      <c r="O59" s="6">
        <v>15</v>
      </c>
      <c r="P59" s="6"/>
      <c r="Q59" s="6" t="s">
        <v>71</v>
      </c>
      <c r="R59" s="6">
        <v>2012</v>
      </c>
      <c r="S59" s="6">
        <v>1</v>
      </c>
      <c r="T59" s="6" t="s">
        <v>37</v>
      </c>
      <c r="U59" s="6" t="s">
        <v>30</v>
      </c>
      <c r="V59" s="6" t="s">
        <v>31</v>
      </c>
      <c r="W59" s="6" t="s">
        <v>32</v>
      </c>
      <c r="X59" s="8" t="s">
        <v>99</v>
      </c>
    </row>
    <row r="60" spans="1:24" ht="15.75" customHeight="1" x14ac:dyDescent="0.3">
      <c r="A60" s="6" t="s">
        <v>73</v>
      </c>
      <c r="B60" s="6" t="s">
        <v>24</v>
      </c>
      <c r="C60" s="6" t="s">
        <v>67</v>
      </c>
      <c r="D60" s="6" t="s">
        <v>67</v>
      </c>
      <c r="E60" s="6" t="s">
        <v>50</v>
      </c>
      <c r="F60" s="6">
        <v>133</v>
      </c>
      <c r="G60" s="6">
        <v>23</v>
      </c>
      <c r="H60" s="6">
        <v>220</v>
      </c>
      <c r="I60" s="6">
        <v>0.10100000000000001</v>
      </c>
      <c r="J60" s="6">
        <v>0.10100000000000001</v>
      </c>
      <c r="K60" s="6">
        <v>7</v>
      </c>
      <c r="L60" s="6">
        <v>9.9021025794277892E-2</v>
      </c>
      <c r="M60" s="6">
        <f t="shared" si="0"/>
        <v>3.3881077418261903E-3</v>
      </c>
      <c r="N60" s="6">
        <f t="shared" si="1"/>
        <v>-2.3124230696369779</v>
      </c>
      <c r="O60" s="6">
        <v>22</v>
      </c>
      <c r="P60" s="6"/>
      <c r="Q60" s="6" t="s">
        <v>74</v>
      </c>
      <c r="R60" s="6">
        <v>2016</v>
      </c>
      <c r="S60" s="6">
        <v>6</v>
      </c>
      <c r="T60" s="6" t="s">
        <v>29</v>
      </c>
      <c r="U60" s="6" t="s">
        <v>30</v>
      </c>
      <c r="V60" s="6" t="s">
        <v>31</v>
      </c>
      <c r="W60" s="6" t="s">
        <v>39</v>
      </c>
      <c r="X60" s="8" t="s">
        <v>100</v>
      </c>
    </row>
    <row r="61" spans="1:24" ht="15.75" customHeight="1" x14ac:dyDescent="0.3">
      <c r="A61" s="6" t="s">
        <v>75</v>
      </c>
      <c r="B61" s="6" t="s">
        <v>24</v>
      </c>
      <c r="C61" s="6" t="s">
        <v>67</v>
      </c>
      <c r="D61" s="6" t="s">
        <v>67</v>
      </c>
      <c r="E61" s="6" t="s">
        <v>50</v>
      </c>
      <c r="F61" s="6">
        <v>107</v>
      </c>
      <c r="G61" s="6">
        <v>25</v>
      </c>
      <c r="H61" s="6">
        <v>170</v>
      </c>
      <c r="I61" s="6">
        <v>6.8000000000000005E-2</v>
      </c>
      <c r="J61" s="6">
        <v>6.8000000000000005E-2</v>
      </c>
      <c r="K61" s="6">
        <v>10</v>
      </c>
      <c r="L61" s="6">
        <v>6.9314718055994526E-2</v>
      </c>
      <c r="M61" s="6">
        <f t="shared" si="0"/>
        <v>3.4228991956186893E-3</v>
      </c>
      <c r="N61" s="6">
        <f t="shared" si="1"/>
        <v>-2.6690980135757103</v>
      </c>
      <c r="O61" s="6">
        <v>19</v>
      </c>
      <c r="P61" s="6"/>
      <c r="Q61" s="6" t="s">
        <v>74</v>
      </c>
      <c r="R61" s="6">
        <v>2016</v>
      </c>
      <c r="S61" s="6">
        <v>6</v>
      </c>
      <c r="T61" s="6" t="s">
        <v>37</v>
      </c>
      <c r="U61" s="6" t="s">
        <v>30</v>
      </c>
      <c r="V61" s="6" t="s">
        <v>31</v>
      </c>
      <c r="W61" s="6" t="s">
        <v>39</v>
      </c>
      <c r="X61" s="8" t="s">
        <v>100</v>
      </c>
    </row>
    <row r="62" spans="1:24" ht="15.75" customHeight="1" x14ac:dyDescent="0.3">
      <c r="A62" s="6" t="s">
        <v>76</v>
      </c>
      <c r="B62" s="6" t="s">
        <v>24</v>
      </c>
      <c r="C62" s="6" t="s">
        <v>67</v>
      </c>
      <c r="D62" s="6" t="s">
        <v>67</v>
      </c>
      <c r="E62" s="6" t="s">
        <v>35</v>
      </c>
      <c r="F62" s="6">
        <v>107</v>
      </c>
      <c r="G62" s="6">
        <v>25</v>
      </c>
      <c r="H62" s="6">
        <v>165</v>
      </c>
      <c r="I62" s="6">
        <v>7.0000000000000007E-2</v>
      </c>
      <c r="J62" s="6">
        <v>7.0000000000000007E-2</v>
      </c>
      <c r="K62" s="6">
        <v>10</v>
      </c>
      <c r="L62" s="6">
        <v>6.9314718055994526E-2</v>
      </c>
      <c r="M62" s="6">
        <f t="shared" si="0"/>
        <v>3.4228991956186893E-3</v>
      </c>
      <c r="N62" s="6">
        <f t="shared" si="1"/>
        <v>-2.6690980135757103</v>
      </c>
      <c r="O62" s="6">
        <v>19</v>
      </c>
      <c r="P62" s="6"/>
      <c r="Q62" s="6" t="s">
        <v>74</v>
      </c>
      <c r="R62" s="6">
        <v>2016</v>
      </c>
      <c r="S62" s="6">
        <v>6</v>
      </c>
      <c r="T62" s="6" t="s">
        <v>37</v>
      </c>
      <c r="U62" s="6" t="s">
        <v>30</v>
      </c>
      <c r="V62" s="6" t="s">
        <v>31</v>
      </c>
      <c r="W62" s="6" t="s">
        <v>39</v>
      </c>
      <c r="X62" s="8" t="s">
        <v>100</v>
      </c>
    </row>
    <row r="63" spans="1:24" ht="15.75" customHeight="1" x14ac:dyDescent="0.3">
      <c r="A63" s="6" t="s">
        <v>76</v>
      </c>
      <c r="B63" s="6" t="s">
        <v>24</v>
      </c>
      <c r="C63" s="6" t="s">
        <v>67</v>
      </c>
      <c r="D63" s="6" t="s">
        <v>67</v>
      </c>
      <c r="E63" s="6" t="s">
        <v>35</v>
      </c>
      <c r="F63" s="6">
        <v>107</v>
      </c>
      <c r="G63" s="6">
        <v>8</v>
      </c>
      <c r="H63" s="6">
        <v>87</v>
      </c>
      <c r="I63" s="6">
        <v>3.9E-2</v>
      </c>
      <c r="J63" s="6">
        <v>3.9E-2</v>
      </c>
      <c r="K63" s="6">
        <v>18</v>
      </c>
      <c r="L63" s="6">
        <v>3.8508176697774739E-2</v>
      </c>
      <c r="M63" s="6">
        <f t="shared" si="0"/>
        <v>3.4464931931759437E-3</v>
      </c>
      <c r="N63" s="6">
        <f t="shared" si="1"/>
        <v>-3.2568846784778289</v>
      </c>
      <c r="O63" s="6">
        <v>17</v>
      </c>
      <c r="P63" s="6"/>
      <c r="Q63" s="6" t="s">
        <v>77</v>
      </c>
      <c r="R63" s="6">
        <v>2017</v>
      </c>
      <c r="S63" s="6">
        <v>7</v>
      </c>
      <c r="T63" s="6" t="s">
        <v>37</v>
      </c>
      <c r="U63" s="6" t="s">
        <v>30</v>
      </c>
      <c r="V63" s="6" t="s">
        <v>78</v>
      </c>
      <c r="W63" s="6" t="s">
        <v>39</v>
      </c>
      <c r="X63" s="8" t="s">
        <v>101</v>
      </c>
    </row>
    <row r="64" spans="1:24" ht="15.75" customHeight="1" x14ac:dyDescent="0.3">
      <c r="A64" s="6" t="s">
        <v>76</v>
      </c>
      <c r="B64" s="6" t="s">
        <v>24</v>
      </c>
      <c r="C64" s="6" t="s">
        <v>67</v>
      </c>
      <c r="D64" s="6" t="s">
        <v>67</v>
      </c>
      <c r="E64" s="6" t="s">
        <v>35</v>
      </c>
      <c r="F64" s="6">
        <v>107</v>
      </c>
      <c r="G64" s="6">
        <v>8</v>
      </c>
      <c r="H64" s="6">
        <v>87</v>
      </c>
      <c r="I64" s="6">
        <v>3.7999999999999999E-2</v>
      </c>
      <c r="J64" s="6">
        <v>3.7999999999999999E-2</v>
      </c>
      <c r="K64" s="6">
        <v>18</v>
      </c>
      <c r="L64" s="6">
        <v>3.8508176697774739E-2</v>
      </c>
      <c r="M64" s="6">
        <f t="shared" si="0"/>
        <v>3.4464931931759437E-3</v>
      </c>
      <c r="N64" s="6">
        <f t="shared" si="1"/>
        <v>-3.2568846784778289</v>
      </c>
      <c r="O64" s="6">
        <v>17</v>
      </c>
      <c r="P64" s="6"/>
      <c r="Q64" s="6" t="s">
        <v>77</v>
      </c>
      <c r="R64" s="6">
        <v>2017</v>
      </c>
      <c r="S64" s="6">
        <v>7</v>
      </c>
      <c r="T64" s="6" t="s">
        <v>37</v>
      </c>
      <c r="U64" s="6" t="s">
        <v>30</v>
      </c>
      <c r="V64" s="6" t="s">
        <v>78</v>
      </c>
      <c r="W64" s="6" t="s">
        <v>39</v>
      </c>
      <c r="X64" s="8" t="s">
        <v>101</v>
      </c>
    </row>
    <row r="65" spans="1:24" ht="15.75" customHeight="1" x14ac:dyDescent="0.3">
      <c r="A65" s="6" t="s">
        <v>79</v>
      </c>
      <c r="B65" s="6" t="s">
        <v>24</v>
      </c>
      <c r="C65" s="6" t="s">
        <v>67</v>
      </c>
      <c r="D65" s="6" t="s">
        <v>67</v>
      </c>
      <c r="E65" s="6" t="s">
        <v>80</v>
      </c>
      <c r="F65" s="6">
        <v>331</v>
      </c>
      <c r="G65" s="6">
        <v>4</v>
      </c>
      <c r="H65" s="6">
        <v>72</v>
      </c>
      <c r="I65" s="6">
        <v>0.02</v>
      </c>
      <c r="J65" s="6">
        <v>8.0000000000000004E-4</v>
      </c>
      <c r="K65" s="6">
        <v>866</v>
      </c>
      <c r="L65" s="6">
        <v>8.0040090133942871E-4</v>
      </c>
      <c r="M65" s="6">
        <f t="shared" si="0"/>
        <v>3.608154429009562E-3</v>
      </c>
      <c r="N65" s="6">
        <f t="shared" si="1"/>
        <v>-7.1303978291440995</v>
      </c>
      <c r="O65" s="6">
        <v>4</v>
      </c>
      <c r="P65" s="6"/>
      <c r="Q65" s="6" t="s">
        <v>81</v>
      </c>
      <c r="R65" s="6">
        <v>2017</v>
      </c>
      <c r="S65" s="6">
        <v>8</v>
      </c>
      <c r="T65" s="6" t="s">
        <v>48</v>
      </c>
      <c r="U65" s="6" t="s">
        <v>40</v>
      </c>
      <c r="V65" s="6" t="s">
        <v>31</v>
      </c>
      <c r="W65" s="6" t="s">
        <v>39</v>
      </c>
      <c r="X65" s="8" t="s">
        <v>102</v>
      </c>
    </row>
    <row r="66" spans="1:24" ht="15.75" customHeight="1" x14ac:dyDescent="0.3">
      <c r="A66" s="6" t="s">
        <v>79</v>
      </c>
      <c r="B66" s="6" t="s">
        <v>24</v>
      </c>
      <c r="C66" s="6" t="s">
        <v>67</v>
      </c>
      <c r="D66" s="6" t="s">
        <v>67</v>
      </c>
      <c r="E66" s="6" t="s">
        <v>80</v>
      </c>
      <c r="F66" s="6">
        <v>331</v>
      </c>
      <c r="G66" s="6">
        <v>4</v>
      </c>
      <c r="H66" s="6">
        <v>72</v>
      </c>
      <c r="I66" s="6">
        <v>1.0999999999999999E-2</v>
      </c>
      <c r="J66" s="6">
        <v>5.0000000000000001E-4</v>
      </c>
      <c r="K66" s="6">
        <v>1386</v>
      </c>
      <c r="L66" s="6">
        <v>5.0010619088019137E-4</v>
      </c>
      <c r="M66" s="6">
        <f t="shared" si="0"/>
        <v>3.608154429009562E-3</v>
      </c>
      <c r="N66" s="6">
        <f t="shared" si="1"/>
        <v>-7.600690100331513</v>
      </c>
      <c r="O66" s="6">
        <v>4</v>
      </c>
      <c r="P66" s="6"/>
      <c r="Q66" s="6" t="s">
        <v>81</v>
      </c>
      <c r="R66" s="6">
        <v>2017</v>
      </c>
      <c r="S66" s="6">
        <v>8</v>
      </c>
      <c r="T66" s="6" t="s">
        <v>48</v>
      </c>
      <c r="U66" s="6" t="s">
        <v>40</v>
      </c>
      <c r="V66" s="6" t="s">
        <v>31</v>
      </c>
      <c r="W66" s="6" t="s">
        <v>39</v>
      </c>
      <c r="X66" s="8" t="s">
        <v>102</v>
      </c>
    </row>
    <row r="67" spans="1:24" ht="15.75" customHeight="1" x14ac:dyDescent="0.3">
      <c r="A67" s="6" t="s">
        <v>69</v>
      </c>
      <c r="B67" s="6" t="s">
        <v>24</v>
      </c>
      <c r="C67" s="6" t="s">
        <v>67</v>
      </c>
      <c r="D67" s="6" t="s">
        <v>67</v>
      </c>
      <c r="E67" s="6" t="s">
        <v>27</v>
      </c>
      <c r="F67" s="6">
        <v>719</v>
      </c>
      <c r="G67" s="6">
        <v>22</v>
      </c>
      <c r="H67" s="6">
        <v>48</v>
      </c>
      <c r="I67" s="6">
        <v>0.09</v>
      </c>
      <c r="J67" s="6">
        <v>0.09</v>
      </c>
      <c r="K67" s="6">
        <v>8</v>
      </c>
      <c r="L67" s="6">
        <v>8.6643397569993161E-2</v>
      </c>
      <c r="M67" s="6"/>
      <c r="N67" s="6">
        <f t="shared" si="1"/>
        <v>-2.4459544622615002</v>
      </c>
      <c r="O67" s="6" t="s">
        <v>83</v>
      </c>
      <c r="P67" s="6"/>
      <c r="Q67" s="6" t="s">
        <v>82</v>
      </c>
      <c r="R67" s="6">
        <v>2017</v>
      </c>
      <c r="S67" s="6">
        <v>10</v>
      </c>
      <c r="T67" s="6" t="s">
        <v>83</v>
      </c>
      <c r="U67" s="6" t="s">
        <v>40</v>
      </c>
      <c r="V67" s="6" t="s">
        <v>31</v>
      </c>
      <c r="W67" s="6" t="s">
        <v>39</v>
      </c>
      <c r="X67" s="8" t="s">
        <v>103</v>
      </c>
    </row>
    <row r="68" spans="1:24" ht="15.75" customHeight="1" x14ac:dyDescent="0.3">
      <c r="A68" s="6" t="s">
        <v>84</v>
      </c>
      <c r="B68" s="6" t="s">
        <v>24</v>
      </c>
      <c r="C68" s="6" t="s">
        <v>67</v>
      </c>
      <c r="D68" s="6" t="s">
        <v>67</v>
      </c>
      <c r="E68" s="6" t="s">
        <v>35</v>
      </c>
      <c r="F68" s="6">
        <v>132</v>
      </c>
      <c r="G68" s="6">
        <v>6</v>
      </c>
      <c r="H68" s="6">
        <v>192</v>
      </c>
      <c r="I68" s="6">
        <v>1.4999999999999999E-2</v>
      </c>
      <c r="J68" s="6">
        <v>1.4999999999999999E-2</v>
      </c>
      <c r="K68" s="6">
        <v>46</v>
      </c>
      <c r="L68" s="6">
        <v>1.5068416968694463E-2</v>
      </c>
      <c r="M68" s="6">
        <f t="shared" ref="M68:M108" si="7">1/(273.15+O68)</f>
        <v>3.4704147145583901E-3</v>
      </c>
      <c r="N68" s="6">
        <f t="shared" si="1"/>
        <v>-4.1951543170707595</v>
      </c>
      <c r="O68" s="6">
        <v>15</v>
      </c>
      <c r="P68" s="6">
        <v>9</v>
      </c>
      <c r="Q68" s="6" t="s">
        <v>85</v>
      </c>
      <c r="R68" s="6">
        <v>2018</v>
      </c>
      <c r="S68" s="6">
        <v>14</v>
      </c>
      <c r="T68" s="6" t="s">
        <v>37</v>
      </c>
      <c r="U68" s="6" t="s">
        <v>30</v>
      </c>
      <c r="V68" s="6" t="s">
        <v>31</v>
      </c>
      <c r="W68" s="6" t="s">
        <v>39</v>
      </c>
      <c r="X68" s="8" t="s">
        <v>104</v>
      </c>
    </row>
    <row r="69" spans="1:24" ht="15.75" customHeight="1" x14ac:dyDescent="0.3">
      <c r="A69" s="6" t="s">
        <v>84</v>
      </c>
      <c r="B69" s="6" t="s">
        <v>24</v>
      </c>
      <c r="C69" s="6" t="s">
        <v>67</v>
      </c>
      <c r="D69" s="6" t="s">
        <v>67</v>
      </c>
      <c r="E69" s="6" t="s">
        <v>35</v>
      </c>
      <c r="F69" s="6">
        <v>132</v>
      </c>
      <c r="G69" s="6">
        <v>6</v>
      </c>
      <c r="H69" s="6">
        <v>192</v>
      </c>
      <c r="I69" s="6">
        <v>2.5999999999999999E-2</v>
      </c>
      <c r="J69" s="6">
        <v>2.5999999999999999E-2</v>
      </c>
      <c r="K69" s="6">
        <v>27</v>
      </c>
      <c r="L69" s="6">
        <v>2.5672117798516494E-2</v>
      </c>
      <c r="M69" s="6">
        <f t="shared" si="7"/>
        <v>3.4704147145583901E-3</v>
      </c>
      <c r="N69" s="6">
        <f t="shared" si="1"/>
        <v>-3.6623497865859935</v>
      </c>
      <c r="O69" s="6">
        <v>15</v>
      </c>
      <c r="P69" s="6">
        <v>9</v>
      </c>
      <c r="Q69" s="6" t="s">
        <v>85</v>
      </c>
      <c r="R69" s="6">
        <v>2018</v>
      </c>
      <c r="S69" s="6">
        <v>14</v>
      </c>
      <c r="T69" s="6" t="s">
        <v>37</v>
      </c>
      <c r="U69" s="6" t="s">
        <v>30</v>
      </c>
      <c r="V69" s="6" t="s">
        <v>31</v>
      </c>
      <c r="W69" s="6" t="s">
        <v>39</v>
      </c>
      <c r="X69" s="8" t="s">
        <v>104</v>
      </c>
    </row>
    <row r="70" spans="1:24" ht="15.75" customHeight="1" x14ac:dyDescent="0.3">
      <c r="A70" s="6" t="s">
        <v>84</v>
      </c>
      <c r="B70" s="6" t="s">
        <v>24</v>
      </c>
      <c r="C70" s="6" t="s">
        <v>67</v>
      </c>
      <c r="D70" s="6" t="s">
        <v>67</v>
      </c>
      <c r="E70" s="6" t="s">
        <v>35</v>
      </c>
      <c r="F70" s="6">
        <v>132</v>
      </c>
      <c r="G70" s="6">
        <v>6</v>
      </c>
      <c r="H70" s="6">
        <v>192</v>
      </c>
      <c r="I70" s="6">
        <v>2.5999999999999999E-2</v>
      </c>
      <c r="J70" s="6">
        <v>2.5999999999999999E-2</v>
      </c>
      <c r="K70" s="6">
        <v>27</v>
      </c>
      <c r="L70" s="6">
        <v>2.5672117798516494E-2</v>
      </c>
      <c r="M70" s="6">
        <f t="shared" si="7"/>
        <v>3.4704147145583901E-3</v>
      </c>
      <c r="N70" s="6">
        <f t="shared" si="1"/>
        <v>-3.6623497865859935</v>
      </c>
      <c r="O70" s="6">
        <v>15</v>
      </c>
      <c r="P70" s="6">
        <v>9</v>
      </c>
      <c r="Q70" s="6" t="s">
        <v>85</v>
      </c>
      <c r="R70" s="6">
        <v>2018</v>
      </c>
      <c r="S70" s="6">
        <v>14</v>
      </c>
      <c r="T70" s="6" t="s">
        <v>37</v>
      </c>
      <c r="U70" s="6" t="s">
        <v>30</v>
      </c>
      <c r="V70" s="6" t="s">
        <v>31</v>
      </c>
      <c r="W70" s="6" t="s">
        <v>39</v>
      </c>
      <c r="X70" s="8" t="s">
        <v>104</v>
      </c>
    </row>
    <row r="71" spans="1:24" ht="15.75" customHeight="1" x14ac:dyDescent="0.3">
      <c r="A71" s="6" t="s">
        <v>84</v>
      </c>
      <c r="B71" s="6" t="s">
        <v>24</v>
      </c>
      <c r="C71" s="6" t="s">
        <v>67</v>
      </c>
      <c r="D71" s="6" t="s">
        <v>67</v>
      </c>
      <c r="E71" s="6" t="s">
        <v>35</v>
      </c>
      <c r="F71" s="6">
        <v>132</v>
      </c>
      <c r="G71" s="6">
        <v>6</v>
      </c>
      <c r="H71" s="6">
        <v>192</v>
      </c>
      <c r="I71" s="6">
        <v>2.5000000000000001E-2</v>
      </c>
      <c r="J71" s="6">
        <v>2.5000000000000001E-2</v>
      </c>
      <c r="K71" s="6">
        <v>28</v>
      </c>
      <c r="L71" s="6">
        <v>2.4755256448569473E-2</v>
      </c>
      <c r="M71" s="6">
        <f t="shared" si="7"/>
        <v>3.4704147145583901E-3</v>
      </c>
      <c r="N71" s="6">
        <f t="shared" si="1"/>
        <v>-3.6987174307568682</v>
      </c>
      <c r="O71" s="6">
        <v>15</v>
      </c>
      <c r="P71" s="6">
        <v>9</v>
      </c>
      <c r="Q71" s="6" t="s">
        <v>85</v>
      </c>
      <c r="R71" s="6">
        <v>2018</v>
      </c>
      <c r="S71" s="6">
        <v>14</v>
      </c>
      <c r="T71" s="6" t="s">
        <v>37</v>
      </c>
      <c r="U71" s="6" t="s">
        <v>30</v>
      </c>
      <c r="V71" s="6" t="s">
        <v>31</v>
      </c>
      <c r="W71" s="6" t="s">
        <v>39</v>
      </c>
      <c r="X71" s="8" t="s">
        <v>104</v>
      </c>
    </row>
    <row r="72" spans="1:24" ht="15.75" customHeight="1" x14ac:dyDescent="0.3">
      <c r="A72" s="6" t="s">
        <v>86</v>
      </c>
      <c r="B72" s="6" t="s">
        <v>24</v>
      </c>
      <c r="C72" s="6" t="s">
        <v>67</v>
      </c>
      <c r="D72" s="6" t="s">
        <v>67</v>
      </c>
      <c r="E72" s="6" t="s">
        <v>87</v>
      </c>
      <c r="F72" s="6">
        <v>70</v>
      </c>
      <c r="G72" s="6">
        <v>20</v>
      </c>
      <c r="H72" s="6">
        <v>480</v>
      </c>
      <c r="I72" s="6">
        <v>0.23400000000000001</v>
      </c>
      <c r="J72" s="6">
        <v>9.7999999999999997E-3</v>
      </c>
      <c r="K72" s="6">
        <v>71</v>
      </c>
      <c r="L72" s="6">
        <v>9.7626363459147221E-3</v>
      </c>
      <c r="M72" s="6">
        <f t="shared" si="7"/>
        <v>3.6744442403086534E-3</v>
      </c>
      <c r="N72" s="6">
        <f t="shared" si="1"/>
        <v>-4.6291927976229799</v>
      </c>
      <c r="O72" s="6">
        <v>-1</v>
      </c>
      <c r="P72" s="6"/>
      <c r="Q72" s="6" t="s">
        <v>88</v>
      </c>
      <c r="R72" s="6">
        <v>2018</v>
      </c>
      <c r="S72" s="6">
        <v>15</v>
      </c>
      <c r="T72" s="6">
        <v>-1</v>
      </c>
      <c r="U72" s="6" t="s">
        <v>38</v>
      </c>
      <c r="V72" s="6" t="s">
        <v>31</v>
      </c>
      <c r="W72" s="6" t="s">
        <v>32</v>
      </c>
      <c r="X72" s="8" t="s">
        <v>105</v>
      </c>
    </row>
    <row r="73" spans="1:24" ht="15.75" customHeight="1" x14ac:dyDescent="0.3">
      <c r="A73" s="6" t="s">
        <v>69</v>
      </c>
      <c r="B73" s="6" t="s">
        <v>24</v>
      </c>
      <c r="C73" s="6" t="s">
        <v>67</v>
      </c>
      <c r="D73" s="6" t="s">
        <v>67</v>
      </c>
      <c r="E73" s="6" t="s">
        <v>27</v>
      </c>
      <c r="F73" s="6">
        <v>127</v>
      </c>
      <c r="G73" s="6">
        <v>9</v>
      </c>
      <c r="H73" s="6">
        <v>96</v>
      </c>
      <c r="I73" s="6">
        <v>3.7199999999999997E-2</v>
      </c>
      <c r="J73" s="6">
        <v>3.7199999999999997E-2</v>
      </c>
      <c r="K73" s="6">
        <v>19</v>
      </c>
      <c r="L73" s="6">
        <v>3.6481430555786593E-2</v>
      </c>
      <c r="M73" s="6">
        <f t="shared" si="7"/>
        <v>3.4946706272933779E-3</v>
      </c>
      <c r="N73" s="6">
        <f t="shared" si="1"/>
        <v>-3.3109518997481047</v>
      </c>
      <c r="O73" s="6">
        <v>13</v>
      </c>
      <c r="P73" s="6"/>
      <c r="Q73" s="6" t="s">
        <v>82</v>
      </c>
      <c r="R73" s="6">
        <v>2019</v>
      </c>
      <c r="S73" s="6">
        <v>20</v>
      </c>
      <c r="T73" s="6" t="s">
        <v>37</v>
      </c>
      <c r="U73" s="6" t="s">
        <v>30</v>
      </c>
      <c r="V73" s="6" t="s">
        <v>31</v>
      </c>
      <c r="W73" s="6" t="s">
        <v>39</v>
      </c>
      <c r="X73" s="8" t="s">
        <v>106</v>
      </c>
    </row>
    <row r="74" spans="1:24" ht="15.75" customHeight="1" x14ac:dyDescent="0.3">
      <c r="A74" s="6" t="s">
        <v>69</v>
      </c>
      <c r="B74" s="6" t="s">
        <v>24</v>
      </c>
      <c r="C74" s="6" t="s">
        <v>67</v>
      </c>
      <c r="D74" s="6" t="s">
        <v>67</v>
      </c>
      <c r="E74" s="6" t="s">
        <v>27</v>
      </c>
      <c r="F74" s="6">
        <v>127</v>
      </c>
      <c r="G74" s="6">
        <v>9</v>
      </c>
      <c r="H74" s="6">
        <v>96</v>
      </c>
      <c r="I74" s="6">
        <v>0.1154</v>
      </c>
      <c r="J74" s="6">
        <v>0.1154</v>
      </c>
      <c r="K74" s="6">
        <v>6</v>
      </c>
      <c r="L74" s="6">
        <v>0.11552453009332421</v>
      </c>
      <c r="M74" s="6">
        <f t="shared" si="7"/>
        <v>3.4946706272933779E-3</v>
      </c>
      <c r="N74" s="6">
        <f t="shared" si="1"/>
        <v>-2.1582723898097194</v>
      </c>
      <c r="O74" s="6">
        <v>13</v>
      </c>
      <c r="P74" s="6"/>
      <c r="Q74" s="6" t="s">
        <v>82</v>
      </c>
      <c r="R74" s="6">
        <v>2019</v>
      </c>
      <c r="S74" s="6">
        <v>20</v>
      </c>
      <c r="T74" s="6" t="s">
        <v>37</v>
      </c>
      <c r="U74" s="6" t="s">
        <v>30</v>
      </c>
      <c r="V74" s="6" t="s">
        <v>31</v>
      </c>
      <c r="W74" s="6" t="s">
        <v>39</v>
      </c>
      <c r="X74" s="8" t="s">
        <v>106</v>
      </c>
    </row>
    <row r="75" spans="1:24" ht="15.75" customHeight="1" x14ac:dyDescent="0.3">
      <c r="A75" s="6" t="s">
        <v>69</v>
      </c>
      <c r="B75" s="6" t="s">
        <v>24</v>
      </c>
      <c r="C75" s="6" t="s">
        <v>67</v>
      </c>
      <c r="D75" s="6" t="s">
        <v>67</v>
      </c>
      <c r="E75" s="6" t="s">
        <v>27</v>
      </c>
      <c r="F75" s="6">
        <v>127</v>
      </c>
      <c r="G75" s="6">
        <v>9</v>
      </c>
      <c r="H75" s="6">
        <v>96</v>
      </c>
      <c r="I75" s="6">
        <v>0.21099999999999999</v>
      </c>
      <c r="J75" s="6">
        <v>0.21099999999999999</v>
      </c>
      <c r="K75" s="6">
        <v>3</v>
      </c>
      <c r="L75" s="6">
        <v>0.23104906018664842</v>
      </c>
      <c r="M75" s="6">
        <f t="shared" si="7"/>
        <v>3.4946706272933779E-3</v>
      </c>
      <c r="N75" s="6">
        <f t="shared" si="1"/>
        <v>-1.4651252092497742</v>
      </c>
      <c r="O75" s="6">
        <v>13</v>
      </c>
      <c r="P75" s="6"/>
      <c r="Q75" s="6" t="s">
        <v>82</v>
      </c>
      <c r="R75" s="6">
        <v>2019</v>
      </c>
      <c r="S75" s="6">
        <v>20</v>
      </c>
      <c r="T75" s="6" t="s">
        <v>37</v>
      </c>
      <c r="U75" s="6" t="s">
        <v>30</v>
      </c>
      <c r="V75" s="6" t="s">
        <v>31</v>
      </c>
      <c r="W75" s="6" t="s">
        <v>39</v>
      </c>
      <c r="X75" s="8" t="s">
        <v>106</v>
      </c>
    </row>
    <row r="76" spans="1:24" ht="15.75" customHeight="1" x14ac:dyDescent="0.3">
      <c r="A76" s="6" t="s">
        <v>69</v>
      </c>
      <c r="B76" s="6" t="s">
        <v>24</v>
      </c>
      <c r="C76" s="6" t="s">
        <v>67</v>
      </c>
      <c r="D76" s="6" t="s">
        <v>67</v>
      </c>
      <c r="E76" s="6" t="s">
        <v>27</v>
      </c>
      <c r="F76" s="6">
        <v>127</v>
      </c>
      <c r="G76" s="6">
        <v>9</v>
      </c>
      <c r="H76" s="6">
        <v>96</v>
      </c>
      <c r="I76" s="6">
        <v>0.12189999999999999</v>
      </c>
      <c r="J76" s="6">
        <v>0.12189999999999999</v>
      </c>
      <c r="K76" s="6">
        <v>6</v>
      </c>
      <c r="L76" s="6">
        <v>0.11552453009332421</v>
      </c>
      <c r="M76" s="6">
        <f t="shared" si="7"/>
        <v>3.4346556757685045E-3</v>
      </c>
      <c r="N76" s="6">
        <f t="shared" si="1"/>
        <v>-2.1582723898097194</v>
      </c>
      <c r="O76" s="6">
        <v>18</v>
      </c>
      <c r="P76" s="6"/>
      <c r="Q76" s="6" t="s">
        <v>82</v>
      </c>
      <c r="R76" s="6">
        <v>2019</v>
      </c>
      <c r="S76" s="6">
        <v>20</v>
      </c>
      <c r="T76" s="6" t="s">
        <v>37</v>
      </c>
      <c r="U76" s="6" t="s">
        <v>30</v>
      </c>
      <c r="V76" s="6" t="s">
        <v>31</v>
      </c>
      <c r="W76" s="6" t="s">
        <v>39</v>
      </c>
      <c r="X76" s="8" t="s">
        <v>106</v>
      </c>
    </row>
    <row r="77" spans="1:24" ht="15.75" customHeight="1" x14ac:dyDescent="0.3">
      <c r="A77" s="6" t="s">
        <v>69</v>
      </c>
      <c r="B77" s="6" t="s">
        <v>24</v>
      </c>
      <c r="C77" s="6" t="s">
        <v>67</v>
      </c>
      <c r="D77" s="6" t="s">
        <v>67</v>
      </c>
      <c r="E77" s="6" t="s">
        <v>27</v>
      </c>
      <c r="F77" s="6">
        <v>127</v>
      </c>
      <c r="G77" s="6">
        <v>9</v>
      </c>
      <c r="H77" s="6">
        <v>96</v>
      </c>
      <c r="I77" s="6">
        <v>0.2074</v>
      </c>
      <c r="J77" s="6">
        <v>0.2074</v>
      </c>
      <c r="K77" s="6">
        <v>3</v>
      </c>
      <c r="L77" s="6">
        <v>0.23104906018664842</v>
      </c>
      <c r="M77" s="6">
        <f t="shared" si="7"/>
        <v>3.4346556757685045E-3</v>
      </c>
      <c r="N77" s="6">
        <f t="shared" si="1"/>
        <v>-1.4651252092497742</v>
      </c>
      <c r="O77" s="6">
        <v>18</v>
      </c>
      <c r="P77" s="6"/>
      <c r="Q77" s="6" t="s">
        <v>82</v>
      </c>
      <c r="R77" s="6">
        <v>2019</v>
      </c>
      <c r="S77" s="6">
        <v>20</v>
      </c>
      <c r="T77" s="6" t="s">
        <v>37</v>
      </c>
      <c r="U77" s="6" t="s">
        <v>30</v>
      </c>
      <c r="V77" s="6" t="s">
        <v>31</v>
      </c>
      <c r="W77" s="6" t="s">
        <v>39</v>
      </c>
      <c r="X77" s="8" t="s">
        <v>106</v>
      </c>
    </row>
    <row r="78" spans="1:24" ht="15.75" customHeight="1" x14ac:dyDescent="0.3">
      <c r="A78" s="6" t="s">
        <v>69</v>
      </c>
      <c r="B78" s="6" t="s">
        <v>24</v>
      </c>
      <c r="C78" s="6" t="s">
        <v>67</v>
      </c>
      <c r="D78" s="6" t="s">
        <v>67</v>
      </c>
      <c r="E78" s="6" t="s">
        <v>27</v>
      </c>
      <c r="F78" s="6">
        <v>127</v>
      </c>
      <c r="G78" s="6">
        <v>9</v>
      </c>
      <c r="H78" s="6">
        <v>96</v>
      </c>
      <c r="I78" s="6">
        <v>0.2969</v>
      </c>
      <c r="J78" s="6">
        <v>0.2969</v>
      </c>
      <c r="K78" s="6">
        <v>2</v>
      </c>
      <c r="L78" s="6">
        <v>0.34657359027997264</v>
      </c>
      <c r="M78" s="6">
        <f t="shared" si="7"/>
        <v>3.4346556757685045E-3</v>
      </c>
      <c r="N78" s="6">
        <f t="shared" si="1"/>
        <v>-1.0596601011416096</v>
      </c>
      <c r="O78" s="6">
        <v>18</v>
      </c>
      <c r="P78" s="6"/>
      <c r="Q78" s="6" t="s">
        <v>82</v>
      </c>
      <c r="R78" s="6">
        <v>2019</v>
      </c>
      <c r="S78" s="6">
        <v>20</v>
      </c>
      <c r="T78" s="6" t="s">
        <v>37</v>
      </c>
      <c r="U78" s="6" t="s">
        <v>30</v>
      </c>
      <c r="V78" s="6" t="s">
        <v>31</v>
      </c>
      <c r="W78" s="6" t="s">
        <v>39</v>
      </c>
      <c r="X78" s="8" t="s">
        <v>106</v>
      </c>
    </row>
    <row r="79" spans="1:24" ht="15.75" customHeight="1" x14ac:dyDescent="0.3">
      <c r="A79" s="6" t="s">
        <v>69</v>
      </c>
      <c r="B79" s="6" t="s">
        <v>24</v>
      </c>
      <c r="C79" s="6" t="s">
        <v>67</v>
      </c>
      <c r="D79" s="6" t="s">
        <v>67</v>
      </c>
      <c r="E79" s="6" t="s">
        <v>27</v>
      </c>
      <c r="F79" s="6">
        <v>127</v>
      </c>
      <c r="G79" s="6">
        <v>9</v>
      </c>
      <c r="H79" s="6">
        <v>96</v>
      </c>
      <c r="I79" s="6">
        <v>0.21260000000000001</v>
      </c>
      <c r="J79" s="6">
        <v>0.21260000000000001</v>
      </c>
      <c r="K79" s="6">
        <v>3</v>
      </c>
      <c r="L79" s="6">
        <v>0.23104906018664842</v>
      </c>
      <c r="M79" s="6">
        <f t="shared" si="7"/>
        <v>3.3766672294445383E-3</v>
      </c>
      <c r="N79" s="6">
        <f t="shared" si="1"/>
        <v>-1.4651252092497742</v>
      </c>
      <c r="O79" s="6">
        <v>23</v>
      </c>
      <c r="P79" s="6"/>
      <c r="Q79" s="6" t="s">
        <v>82</v>
      </c>
      <c r="R79" s="6">
        <v>2019</v>
      </c>
      <c r="S79" s="6">
        <v>20</v>
      </c>
      <c r="T79" s="6" t="s">
        <v>29</v>
      </c>
      <c r="U79" s="6" t="s">
        <v>30</v>
      </c>
      <c r="V79" s="6" t="s">
        <v>31</v>
      </c>
      <c r="W79" s="6" t="s">
        <v>39</v>
      </c>
      <c r="X79" s="8" t="s">
        <v>106</v>
      </c>
    </row>
    <row r="80" spans="1:24" ht="15.75" customHeight="1" x14ac:dyDescent="0.3">
      <c r="A80" s="6" t="s">
        <v>69</v>
      </c>
      <c r="B80" s="6" t="s">
        <v>24</v>
      </c>
      <c r="C80" s="6" t="s">
        <v>67</v>
      </c>
      <c r="D80" s="6" t="s">
        <v>67</v>
      </c>
      <c r="E80" s="6" t="s">
        <v>27</v>
      </c>
      <c r="F80" s="6">
        <v>127</v>
      </c>
      <c r="G80" s="6">
        <v>9</v>
      </c>
      <c r="H80" s="6">
        <v>96</v>
      </c>
      <c r="I80" s="6">
        <v>0.2903</v>
      </c>
      <c r="J80" s="6">
        <v>0.2903</v>
      </c>
      <c r="K80" s="6">
        <v>2</v>
      </c>
      <c r="L80" s="6">
        <v>0.34657359027997264</v>
      </c>
      <c r="M80" s="6">
        <f t="shared" si="7"/>
        <v>3.3766672294445383E-3</v>
      </c>
      <c r="N80" s="6">
        <f t="shared" si="1"/>
        <v>-1.0596601011416096</v>
      </c>
      <c r="O80" s="6">
        <v>23</v>
      </c>
      <c r="P80" s="6"/>
      <c r="Q80" s="6" t="s">
        <v>82</v>
      </c>
      <c r="R80" s="6">
        <v>2019</v>
      </c>
      <c r="S80" s="6">
        <v>20</v>
      </c>
      <c r="T80" s="6" t="s">
        <v>29</v>
      </c>
      <c r="U80" s="6" t="s">
        <v>30</v>
      </c>
      <c r="V80" s="6" t="s">
        <v>31</v>
      </c>
      <c r="W80" s="6" t="s">
        <v>39</v>
      </c>
      <c r="X80" s="8" t="s">
        <v>106</v>
      </c>
    </row>
    <row r="81" spans="1:24" ht="15.75" customHeight="1" x14ac:dyDescent="0.3">
      <c r="A81" s="6" t="s">
        <v>69</v>
      </c>
      <c r="B81" s="6" t="s">
        <v>24</v>
      </c>
      <c r="C81" s="6" t="s">
        <v>67</v>
      </c>
      <c r="D81" s="6" t="s">
        <v>67</v>
      </c>
      <c r="E81" s="6" t="s">
        <v>27</v>
      </c>
      <c r="F81" s="6">
        <v>127</v>
      </c>
      <c r="G81" s="6">
        <v>9</v>
      </c>
      <c r="H81" s="6">
        <v>96</v>
      </c>
      <c r="I81" s="6">
        <v>0.37530000000000002</v>
      </c>
      <c r="J81" s="6">
        <v>0.37530000000000002</v>
      </c>
      <c r="K81" s="6">
        <v>2</v>
      </c>
      <c r="L81" s="6">
        <v>0.34657359027997264</v>
      </c>
      <c r="M81" s="6">
        <f t="shared" si="7"/>
        <v>3.3766672294445383E-3</v>
      </c>
      <c r="N81" s="6">
        <f t="shared" si="1"/>
        <v>-1.0596601011416096</v>
      </c>
      <c r="O81" s="6">
        <v>23</v>
      </c>
      <c r="P81" s="6"/>
      <c r="Q81" s="6" t="s">
        <v>82</v>
      </c>
      <c r="R81" s="6">
        <v>2019</v>
      </c>
      <c r="S81" s="6">
        <v>20</v>
      </c>
      <c r="T81" s="6" t="s">
        <v>29</v>
      </c>
      <c r="U81" s="6" t="s">
        <v>30</v>
      </c>
      <c r="V81" s="6" t="s">
        <v>31</v>
      </c>
      <c r="W81" s="6" t="s">
        <v>39</v>
      </c>
      <c r="X81" s="8" t="s">
        <v>106</v>
      </c>
    </row>
    <row r="82" spans="1:24" ht="15.75" customHeight="1" x14ac:dyDescent="0.3">
      <c r="A82" s="6" t="s">
        <v>69</v>
      </c>
      <c r="B82" s="6" t="s">
        <v>24</v>
      </c>
      <c r="C82" s="6" t="s">
        <v>67</v>
      </c>
      <c r="D82" s="6" t="s">
        <v>67</v>
      </c>
      <c r="E82" s="6" t="s">
        <v>27</v>
      </c>
      <c r="F82" s="6">
        <v>127</v>
      </c>
      <c r="G82" s="6">
        <v>9</v>
      </c>
      <c r="H82" s="6">
        <v>96</v>
      </c>
      <c r="I82" s="6">
        <v>0.2959</v>
      </c>
      <c r="J82" s="6">
        <v>0.2959</v>
      </c>
      <c r="K82" s="6">
        <v>2</v>
      </c>
      <c r="L82" s="6">
        <v>0.34657359027997264</v>
      </c>
      <c r="M82" s="6">
        <f t="shared" si="7"/>
        <v>3.3206043499916988E-3</v>
      </c>
      <c r="N82" s="6">
        <f t="shared" si="1"/>
        <v>-1.0596601011416096</v>
      </c>
      <c r="O82" s="6">
        <v>28</v>
      </c>
      <c r="P82" s="6"/>
      <c r="Q82" s="6" t="s">
        <v>82</v>
      </c>
      <c r="R82" s="6">
        <v>2019</v>
      </c>
      <c r="S82" s="6">
        <v>20</v>
      </c>
      <c r="T82" s="6" t="s">
        <v>29</v>
      </c>
      <c r="U82" s="6" t="s">
        <v>30</v>
      </c>
      <c r="V82" s="6" t="s">
        <v>31</v>
      </c>
      <c r="W82" s="6" t="s">
        <v>39</v>
      </c>
      <c r="X82" s="8" t="s">
        <v>106</v>
      </c>
    </row>
    <row r="83" spans="1:24" ht="15.75" customHeight="1" x14ac:dyDescent="0.3">
      <c r="A83" s="6" t="s">
        <v>69</v>
      </c>
      <c r="B83" s="6" t="s">
        <v>24</v>
      </c>
      <c r="C83" s="6" t="s">
        <v>67</v>
      </c>
      <c r="D83" s="6" t="s">
        <v>67</v>
      </c>
      <c r="E83" s="6" t="s">
        <v>27</v>
      </c>
      <c r="F83" s="6">
        <v>127</v>
      </c>
      <c r="G83" s="6">
        <v>9</v>
      </c>
      <c r="H83" s="6">
        <v>96</v>
      </c>
      <c r="I83" s="6">
        <v>0.36890000000000001</v>
      </c>
      <c r="J83" s="6">
        <v>0.36890000000000001</v>
      </c>
      <c r="K83" s="6">
        <v>2</v>
      </c>
      <c r="L83" s="6">
        <v>0.34657359027997264</v>
      </c>
      <c r="M83" s="6">
        <f t="shared" si="7"/>
        <v>3.3206043499916988E-3</v>
      </c>
      <c r="N83" s="6">
        <f t="shared" si="1"/>
        <v>-1.0596601011416096</v>
      </c>
      <c r="O83" s="6">
        <v>28</v>
      </c>
      <c r="P83" s="6"/>
      <c r="Q83" s="6" t="s">
        <v>82</v>
      </c>
      <c r="R83" s="6">
        <v>2019</v>
      </c>
      <c r="S83" s="6">
        <v>20</v>
      </c>
      <c r="T83" s="6" t="s">
        <v>29</v>
      </c>
      <c r="U83" s="6" t="s">
        <v>30</v>
      </c>
      <c r="V83" s="6" t="s">
        <v>31</v>
      </c>
      <c r="W83" s="6" t="s">
        <v>39</v>
      </c>
      <c r="X83" s="8" t="s">
        <v>106</v>
      </c>
    </row>
    <row r="84" spans="1:24" ht="15.75" customHeight="1" x14ac:dyDescent="0.3">
      <c r="A84" s="6" t="s">
        <v>69</v>
      </c>
      <c r="B84" s="6" t="s">
        <v>24</v>
      </c>
      <c r="C84" s="6" t="s">
        <v>67</v>
      </c>
      <c r="D84" s="6" t="s">
        <v>67</v>
      </c>
      <c r="E84" s="6" t="s">
        <v>27</v>
      </c>
      <c r="F84" s="6">
        <v>127</v>
      </c>
      <c r="G84" s="6">
        <v>9</v>
      </c>
      <c r="H84" s="6">
        <v>96</v>
      </c>
      <c r="I84" s="6">
        <v>0.46860000000000002</v>
      </c>
      <c r="J84" s="6">
        <v>0.46860000000000002</v>
      </c>
      <c r="K84" s="6">
        <v>1</v>
      </c>
      <c r="L84" s="6">
        <v>0.69314718055994529</v>
      </c>
      <c r="M84" s="6">
        <f t="shared" si="7"/>
        <v>3.3206043499916988E-3</v>
      </c>
      <c r="N84" s="6">
        <f t="shared" si="1"/>
        <v>-0.36651292058166435</v>
      </c>
      <c r="O84" s="6">
        <v>28</v>
      </c>
      <c r="P84" s="6"/>
      <c r="Q84" s="6" t="s">
        <v>82</v>
      </c>
      <c r="R84" s="6">
        <v>2019</v>
      </c>
      <c r="S84" s="6">
        <v>20</v>
      </c>
      <c r="T84" s="6" t="s">
        <v>29</v>
      </c>
      <c r="U84" s="6" t="s">
        <v>30</v>
      </c>
      <c r="V84" s="6" t="s">
        <v>31</v>
      </c>
      <c r="W84" s="6" t="s">
        <v>39</v>
      </c>
      <c r="X84" s="8" t="s">
        <v>106</v>
      </c>
    </row>
    <row r="85" spans="1:24" ht="15.75" customHeight="1" x14ac:dyDescent="0.3">
      <c r="A85" s="6" t="s">
        <v>69</v>
      </c>
      <c r="B85" s="6" t="s">
        <v>24</v>
      </c>
      <c r="C85" s="6" t="s">
        <v>67</v>
      </c>
      <c r="D85" s="6" t="s">
        <v>67</v>
      </c>
      <c r="E85" s="6" t="s">
        <v>27</v>
      </c>
      <c r="F85" s="6">
        <v>127</v>
      </c>
      <c r="G85" s="6">
        <v>9</v>
      </c>
      <c r="H85" s="6">
        <v>96</v>
      </c>
      <c r="I85" s="6">
        <v>3.6600000000000001E-2</v>
      </c>
      <c r="J85" s="6">
        <v>3.6600000000000001E-2</v>
      </c>
      <c r="K85" s="6">
        <v>19</v>
      </c>
      <c r="L85" s="6">
        <v>3.6481430555786593E-2</v>
      </c>
      <c r="M85" s="6">
        <f t="shared" si="7"/>
        <v>3.4946706272933779E-3</v>
      </c>
      <c r="N85" s="6">
        <f t="shared" si="1"/>
        <v>-3.3109518997481047</v>
      </c>
      <c r="O85" s="6">
        <v>13</v>
      </c>
      <c r="P85" s="6"/>
      <c r="Q85" s="6" t="s">
        <v>82</v>
      </c>
      <c r="R85" s="6">
        <v>2019</v>
      </c>
      <c r="S85" s="6">
        <v>24</v>
      </c>
      <c r="T85" s="6" t="s">
        <v>37</v>
      </c>
      <c r="U85" s="6" t="s">
        <v>30</v>
      </c>
      <c r="V85" s="6" t="s">
        <v>31</v>
      </c>
      <c r="W85" s="6" t="s">
        <v>39</v>
      </c>
      <c r="X85" s="8" t="s">
        <v>107</v>
      </c>
    </row>
    <row r="86" spans="1:24" ht="15.75" customHeight="1" x14ac:dyDescent="0.3">
      <c r="A86" s="6" t="s">
        <v>69</v>
      </c>
      <c r="B86" s="6" t="s">
        <v>24</v>
      </c>
      <c r="C86" s="6" t="s">
        <v>67</v>
      </c>
      <c r="D86" s="6" t="s">
        <v>67</v>
      </c>
      <c r="E86" s="6" t="s">
        <v>27</v>
      </c>
      <c r="F86" s="6">
        <v>127</v>
      </c>
      <c r="G86" s="6">
        <v>9</v>
      </c>
      <c r="H86" s="6">
        <v>96</v>
      </c>
      <c r="I86" s="6">
        <v>0.11509999999999999</v>
      </c>
      <c r="J86" s="6">
        <v>0.11509999999999999</v>
      </c>
      <c r="K86" s="6">
        <v>6</v>
      </c>
      <c r="L86" s="6">
        <v>0.11552453009332421</v>
      </c>
      <c r="M86" s="6">
        <f t="shared" si="7"/>
        <v>3.4946706272933779E-3</v>
      </c>
      <c r="N86" s="6">
        <f t="shared" si="1"/>
        <v>-2.1582723898097194</v>
      </c>
      <c r="O86" s="6">
        <v>13</v>
      </c>
      <c r="P86" s="6"/>
      <c r="Q86" s="6" t="s">
        <v>82</v>
      </c>
      <c r="R86" s="6">
        <v>2019</v>
      </c>
      <c r="S86" s="6">
        <v>24</v>
      </c>
      <c r="T86" s="6" t="s">
        <v>37</v>
      </c>
      <c r="U86" s="6" t="s">
        <v>30</v>
      </c>
      <c r="V86" s="6" t="s">
        <v>31</v>
      </c>
      <c r="W86" s="6" t="s">
        <v>39</v>
      </c>
      <c r="X86" s="8" t="s">
        <v>107</v>
      </c>
    </row>
    <row r="87" spans="1:24" ht="15.75" customHeight="1" x14ac:dyDescent="0.3">
      <c r="A87" s="6" t="s">
        <v>69</v>
      </c>
      <c r="B87" s="6" t="s">
        <v>24</v>
      </c>
      <c r="C87" s="6" t="s">
        <v>67</v>
      </c>
      <c r="D87" s="6" t="s">
        <v>67</v>
      </c>
      <c r="E87" s="6" t="s">
        <v>27</v>
      </c>
      <c r="F87" s="6">
        <v>127</v>
      </c>
      <c r="G87" s="6">
        <v>9</v>
      </c>
      <c r="H87" s="6">
        <v>96</v>
      </c>
      <c r="I87" s="6">
        <v>0.2109</v>
      </c>
      <c r="J87" s="6">
        <v>0.2109</v>
      </c>
      <c r="K87" s="6">
        <v>3</v>
      </c>
      <c r="L87" s="6">
        <v>0.23104906018664842</v>
      </c>
      <c r="M87" s="6">
        <f t="shared" si="7"/>
        <v>3.4946706272933779E-3</v>
      </c>
      <c r="N87" s="6">
        <f t="shared" si="1"/>
        <v>-1.4651252092497742</v>
      </c>
      <c r="O87" s="6">
        <v>13</v>
      </c>
      <c r="P87" s="6"/>
      <c r="Q87" s="6" t="s">
        <v>82</v>
      </c>
      <c r="R87" s="6">
        <v>2019</v>
      </c>
      <c r="S87" s="6">
        <v>24</v>
      </c>
      <c r="T87" s="6" t="s">
        <v>37</v>
      </c>
      <c r="U87" s="6" t="s">
        <v>30</v>
      </c>
      <c r="V87" s="6" t="s">
        <v>31</v>
      </c>
      <c r="W87" s="6" t="s">
        <v>39</v>
      </c>
      <c r="X87" s="8" t="s">
        <v>107</v>
      </c>
    </row>
    <row r="88" spans="1:24" ht="15.75" customHeight="1" x14ac:dyDescent="0.3">
      <c r="A88" s="6" t="s">
        <v>69</v>
      </c>
      <c r="B88" s="6" t="s">
        <v>24</v>
      </c>
      <c r="C88" s="6" t="s">
        <v>67</v>
      </c>
      <c r="D88" s="6" t="s">
        <v>67</v>
      </c>
      <c r="E88" s="6" t="s">
        <v>27</v>
      </c>
      <c r="F88" s="6">
        <v>127</v>
      </c>
      <c r="G88" s="6">
        <v>9</v>
      </c>
      <c r="H88" s="6">
        <v>96</v>
      </c>
      <c r="I88" s="6">
        <v>0.26500000000000001</v>
      </c>
      <c r="J88" s="6">
        <v>0.26500000000000001</v>
      </c>
      <c r="K88" s="6">
        <v>3</v>
      </c>
      <c r="L88" s="6">
        <v>0.23104906018664842</v>
      </c>
      <c r="M88" s="6">
        <f t="shared" si="7"/>
        <v>3.4346556757685045E-3</v>
      </c>
      <c r="N88" s="6">
        <f t="shared" si="1"/>
        <v>-1.4651252092497742</v>
      </c>
      <c r="O88" s="6">
        <v>18</v>
      </c>
      <c r="P88" s="6"/>
      <c r="Q88" s="6" t="s">
        <v>82</v>
      </c>
      <c r="R88" s="6">
        <v>2019</v>
      </c>
      <c r="S88" s="6">
        <v>24</v>
      </c>
      <c r="T88" s="6" t="s">
        <v>37</v>
      </c>
      <c r="U88" s="6" t="s">
        <v>30</v>
      </c>
      <c r="V88" s="6" t="s">
        <v>31</v>
      </c>
      <c r="W88" s="6" t="s">
        <v>39</v>
      </c>
      <c r="X88" s="8" t="s">
        <v>107</v>
      </c>
    </row>
    <row r="89" spans="1:24" ht="15.75" customHeight="1" x14ac:dyDescent="0.3">
      <c r="A89" s="6" t="s">
        <v>69</v>
      </c>
      <c r="B89" s="6" t="s">
        <v>24</v>
      </c>
      <c r="C89" s="6" t="s">
        <v>67</v>
      </c>
      <c r="D89" s="6" t="s">
        <v>67</v>
      </c>
      <c r="E89" s="6" t="s">
        <v>27</v>
      </c>
      <c r="F89" s="6">
        <v>127</v>
      </c>
      <c r="G89" s="6">
        <v>9</v>
      </c>
      <c r="H89" s="6">
        <v>96</v>
      </c>
      <c r="I89" s="6">
        <v>0.35589999999999999</v>
      </c>
      <c r="J89" s="6">
        <v>0.35589999999999999</v>
      </c>
      <c r="K89" s="6">
        <v>2</v>
      </c>
      <c r="L89" s="6">
        <v>0.34657359027997264</v>
      </c>
      <c r="M89" s="6">
        <f t="shared" si="7"/>
        <v>3.4346556757685045E-3</v>
      </c>
      <c r="N89" s="6">
        <f t="shared" si="1"/>
        <v>-1.0596601011416096</v>
      </c>
      <c r="O89" s="6">
        <v>18</v>
      </c>
      <c r="P89" s="6"/>
      <c r="Q89" s="6" t="s">
        <v>82</v>
      </c>
      <c r="R89" s="6">
        <v>2019</v>
      </c>
      <c r="S89" s="6">
        <v>24</v>
      </c>
      <c r="T89" s="6" t="s">
        <v>37</v>
      </c>
      <c r="U89" s="6" t="s">
        <v>30</v>
      </c>
      <c r="V89" s="6" t="s">
        <v>31</v>
      </c>
      <c r="W89" s="6" t="s">
        <v>39</v>
      </c>
      <c r="X89" s="8" t="s">
        <v>107</v>
      </c>
    </row>
    <row r="90" spans="1:24" ht="15.75" customHeight="1" x14ac:dyDescent="0.3">
      <c r="A90" s="6" t="s">
        <v>69</v>
      </c>
      <c r="B90" s="6" t="s">
        <v>24</v>
      </c>
      <c r="C90" s="6" t="s">
        <v>67</v>
      </c>
      <c r="D90" s="6" t="s">
        <v>67</v>
      </c>
      <c r="E90" s="6" t="s">
        <v>27</v>
      </c>
      <c r="F90" s="6">
        <v>127</v>
      </c>
      <c r="G90" s="6">
        <v>9</v>
      </c>
      <c r="H90" s="6">
        <v>96</v>
      </c>
      <c r="I90" s="6">
        <v>0.45100000000000001</v>
      </c>
      <c r="J90" s="6">
        <v>0.45100000000000001</v>
      </c>
      <c r="K90" s="6">
        <v>2</v>
      </c>
      <c r="L90" s="6">
        <v>0.34657359027997264</v>
      </c>
      <c r="M90" s="6">
        <f t="shared" si="7"/>
        <v>3.4346556757685045E-3</v>
      </c>
      <c r="N90" s="6">
        <f t="shared" si="1"/>
        <v>-1.0596601011416096</v>
      </c>
      <c r="O90" s="6">
        <v>18</v>
      </c>
      <c r="P90" s="6"/>
      <c r="Q90" s="6" t="s">
        <v>82</v>
      </c>
      <c r="R90" s="6">
        <v>2019</v>
      </c>
      <c r="S90" s="6">
        <v>24</v>
      </c>
      <c r="T90" s="6" t="s">
        <v>37</v>
      </c>
      <c r="U90" s="6" t="s">
        <v>30</v>
      </c>
      <c r="V90" s="6" t="s">
        <v>31</v>
      </c>
      <c r="W90" s="6" t="s">
        <v>39</v>
      </c>
      <c r="X90" s="8" t="s">
        <v>107</v>
      </c>
    </row>
    <row r="91" spans="1:24" ht="15.75" customHeight="1" x14ac:dyDescent="0.3">
      <c r="A91" s="6" t="s">
        <v>69</v>
      </c>
      <c r="B91" s="6" t="s">
        <v>24</v>
      </c>
      <c r="C91" s="6" t="s">
        <v>67</v>
      </c>
      <c r="D91" s="6" t="s">
        <v>67</v>
      </c>
      <c r="E91" s="6" t="s">
        <v>27</v>
      </c>
      <c r="F91" s="6">
        <v>127</v>
      </c>
      <c r="G91" s="6">
        <v>9</v>
      </c>
      <c r="H91" s="6">
        <v>96</v>
      </c>
      <c r="I91" s="6">
        <v>0.39319999999999999</v>
      </c>
      <c r="J91" s="6">
        <v>0.39319999999999999</v>
      </c>
      <c r="K91" s="6">
        <v>2</v>
      </c>
      <c r="L91" s="6">
        <v>0.34657359027997264</v>
      </c>
      <c r="M91" s="6">
        <f t="shared" si="7"/>
        <v>3.3766672294445383E-3</v>
      </c>
      <c r="N91" s="6">
        <f t="shared" si="1"/>
        <v>-1.0596601011416096</v>
      </c>
      <c r="O91" s="6">
        <v>23</v>
      </c>
      <c r="P91" s="6"/>
      <c r="Q91" s="6" t="s">
        <v>82</v>
      </c>
      <c r="R91" s="6">
        <v>2019</v>
      </c>
      <c r="S91" s="6">
        <v>24</v>
      </c>
      <c r="T91" s="6" t="s">
        <v>29</v>
      </c>
      <c r="U91" s="6" t="s">
        <v>30</v>
      </c>
      <c r="V91" s="6" t="s">
        <v>31</v>
      </c>
      <c r="W91" s="6" t="s">
        <v>39</v>
      </c>
      <c r="X91" s="8" t="s">
        <v>107</v>
      </c>
    </row>
    <row r="92" spans="1:24" ht="15.75" customHeight="1" x14ac:dyDescent="0.3">
      <c r="A92" s="6" t="s">
        <v>69</v>
      </c>
      <c r="B92" s="6" t="s">
        <v>24</v>
      </c>
      <c r="C92" s="6" t="s">
        <v>67</v>
      </c>
      <c r="D92" s="6" t="s">
        <v>67</v>
      </c>
      <c r="E92" s="6" t="s">
        <v>27</v>
      </c>
      <c r="F92" s="6">
        <v>127</v>
      </c>
      <c r="G92" s="6">
        <v>9</v>
      </c>
      <c r="H92" s="6">
        <v>96</v>
      </c>
      <c r="I92" s="6">
        <v>0.47570000000000001</v>
      </c>
      <c r="J92" s="6">
        <v>0.47570000000000001</v>
      </c>
      <c r="K92" s="6">
        <v>1</v>
      </c>
      <c r="L92" s="6">
        <v>0.69314718055994529</v>
      </c>
      <c r="M92" s="6">
        <f t="shared" si="7"/>
        <v>3.3766672294445383E-3</v>
      </c>
      <c r="N92" s="6">
        <f t="shared" si="1"/>
        <v>-0.36651292058166435</v>
      </c>
      <c r="O92" s="6">
        <v>23</v>
      </c>
      <c r="P92" s="6"/>
      <c r="Q92" s="6" t="s">
        <v>82</v>
      </c>
      <c r="R92" s="6">
        <v>2019</v>
      </c>
      <c r="S92" s="6">
        <v>24</v>
      </c>
      <c r="T92" s="6" t="s">
        <v>29</v>
      </c>
      <c r="U92" s="6" t="s">
        <v>30</v>
      </c>
      <c r="V92" s="6" t="s">
        <v>31</v>
      </c>
      <c r="W92" s="6" t="s">
        <v>39</v>
      </c>
      <c r="X92" s="8" t="s">
        <v>107</v>
      </c>
    </row>
    <row r="93" spans="1:24" ht="15.75" customHeight="1" x14ac:dyDescent="0.3">
      <c r="A93" s="6" t="s">
        <v>69</v>
      </c>
      <c r="B93" s="6" t="s">
        <v>24</v>
      </c>
      <c r="C93" s="6" t="s">
        <v>67</v>
      </c>
      <c r="D93" s="6" t="s">
        <v>67</v>
      </c>
      <c r="E93" s="6" t="s">
        <v>27</v>
      </c>
      <c r="F93" s="6">
        <v>127</v>
      </c>
      <c r="G93" s="6">
        <v>9</v>
      </c>
      <c r="H93" s="6">
        <v>96</v>
      </c>
      <c r="I93" s="6">
        <v>0.56599999999999995</v>
      </c>
      <c r="J93" s="6">
        <v>0.56599999999999995</v>
      </c>
      <c r="K93" s="6">
        <v>1</v>
      </c>
      <c r="L93" s="6">
        <v>0.69314718055994529</v>
      </c>
      <c r="M93" s="6">
        <f t="shared" si="7"/>
        <v>3.3766672294445383E-3</v>
      </c>
      <c r="N93" s="6">
        <f t="shared" si="1"/>
        <v>-0.36651292058166435</v>
      </c>
      <c r="O93" s="6">
        <v>23</v>
      </c>
      <c r="P93" s="6"/>
      <c r="Q93" s="6" t="s">
        <v>82</v>
      </c>
      <c r="R93" s="6">
        <v>2019</v>
      </c>
      <c r="S93" s="6">
        <v>24</v>
      </c>
      <c r="T93" s="6" t="s">
        <v>29</v>
      </c>
      <c r="U93" s="6" t="s">
        <v>30</v>
      </c>
      <c r="V93" s="6" t="s">
        <v>31</v>
      </c>
      <c r="W93" s="6" t="s">
        <v>39</v>
      </c>
      <c r="X93" s="8" t="s">
        <v>107</v>
      </c>
    </row>
    <row r="94" spans="1:24" ht="15.75" customHeight="1" x14ac:dyDescent="0.3">
      <c r="A94" s="6" t="s">
        <v>69</v>
      </c>
      <c r="B94" s="6" t="s">
        <v>24</v>
      </c>
      <c r="C94" s="6" t="s">
        <v>67</v>
      </c>
      <c r="D94" s="6" t="s">
        <v>67</v>
      </c>
      <c r="E94" s="6" t="s">
        <v>27</v>
      </c>
      <c r="F94" s="6">
        <v>127</v>
      </c>
      <c r="G94" s="6">
        <v>9</v>
      </c>
      <c r="H94" s="6">
        <v>96</v>
      </c>
      <c r="I94" s="6">
        <v>0.51329999999999998</v>
      </c>
      <c r="J94" s="6">
        <v>0.51329999999999998</v>
      </c>
      <c r="K94" s="6">
        <v>1</v>
      </c>
      <c r="L94" s="6">
        <v>0.69314718055994529</v>
      </c>
      <c r="M94" s="6">
        <f t="shared" si="7"/>
        <v>3.3206043499916988E-3</v>
      </c>
      <c r="N94" s="6">
        <f t="shared" si="1"/>
        <v>-0.36651292058166435</v>
      </c>
      <c r="O94" s="6">
        <v>28</v>
      </c>
      <c r="P94" s="6"/>
      <c r="Q94" s="6" t="s">
        <v>82</v>
      </c>
      <c r="R94" s="6">
        <v>2019</v>
      </c>
      <c r="S94" s="6">
        <v>24</v>
      </c>
      <c r="T94" s="6" t="s">
        <v>29</v>
      </c>
      <c r="U94" s="6" t="s">
        <v>30</v>
      </c>
      <c r="V94" s="6" t="s">
        <v>31</v>
      </c>
      <c r="W94" s="6" t="s">
        <v>39</v>
      </c>
      <c r="X94" s="8" t="s">
        <v>107</v>
      </c>
    </row>
    <row r="95" spans="1:24" ht="15.75" customHeight="1" x14ac:dyDescent="0.3">
      <c r="A95" s="6" t="s">
        <v>69</v>
      </c>
      <c r="B95" s="6" t="s">
        <v>24</v>
      </c>
      <c r="C95" s="6" t="s">
        <v>67</v>
      </c>
      <c r="D95" s="6" t="s">
        <v>67</v>
      </c>
      <c r="E95" s="6" t="s">
        <v>27</v>
      </c>
      <c r="F95" s="6">
        <v>127</v>
      </c>
      <c r="G95" s="6">
        <v>9</v>
      </c>
      <c r="H95" s="6">
        <v>96</v>
      </c>
      <c r="I95" s="6">
        <v>0.59099999999999997</v>
      </c>
      <c r="J95" s="6">
        <v>0.59099999999999997</v>
      </c>
      <c r="K95" s="6">
        <v>1</v>
      </c>
      <c r="L95" s="6">
        <v>0.69314718055994529</v>
      </c>
      <c r="M95" s="6">
        <f t="shared" si="7"/>
        <v>3.3206043499916988E-3</v>
      </c>
      <c r="N95" s="6">
        <f t="shared" si="1"/>
        <v>-0.36651292058166435</v>
      </c>
      <c r="O95" s="6">
        <v>28</v>
      </c>
      <c r="P95" s="6"/>
      <c r="Q95" s="6" t="s">
        <v>82</v>
      </c>
      <c r="R95" s="6">
        <v>2019</v>
      </c>
      <c r="S95" s="6">
        <v>24</v>
      </c>
      <c r="T95" s="6" t="s">
        <v>29</v>
      </c>
      <c r="U95" s="6" t="s">
        <v>30</v>
      </c>
      <c r="V95" s="6" t="s">
        <v>31</v>
      </c>
      <c r="W95" s="6" t="s">
        <v>39</v>
      </c>
      <c r="X95" s="8" t="s">
        <v>107</v>
      </c>
    </row>
    <row r="96" spans="1:24" ht="15.75" customHeight="1" x14ac:dyDescent="0.3">
      <c r="A96" s="6" t="s">
        <v>69</v>
      </c>
      <c r="B96" s="6" t="s">
        <v>24</v>
      </c>
      <c r="C96" s="6" t="s">
        <v>67</v>
      </c>
      <c r="D96" s="6" t="s">
        <v>67</v>
      </c>
      <c r="E96" s="6" t="s">
        <v>27</v>
      </c>
      <c r="F96" s="6">
        <v>127</v>
      </c>
      <c r="G96" s="6">
        <v>9</v>
      </c>
      <c r="H96" s="6">
        <v>96</v>
      </c>
      <c r="I96" s="6">
        <v>0.69689999999999996</v>
      </c>
      <c r="J96" s="6">
        <v>0.69689999999999996</v>
      </c>
      <c r="K96" s="6">
        <v>1</v>
      </c>
      <c r="L96" s="6">
        <v>0.69314718055994529</v>
      </c>
      <c r="M96" s="6">
        <f t="shared" si="7"/>
        <v>3.3206043499916988E-3</v>
      </c>
      <c r="N96" s="6">
        <f t="shared" si="1"/>
        <v>-0.36651292058166435</v>
      </c>
      <c r="O96" s="6">
        <v>28</v>
      </c>
      <c r="P96" s="6"/>
      <c r="Q96" s="6" t="s">
        <v>82</v>
      </c>
      <c r="R96" s="6">
        <v>2019</v>
      </c>
      <c r="S96" s="6">
        <v>24</v>
      </c>
      <c r="T96" s="6" t="s">
        <v>29</v>
      </c>
      <c r="U96" s="6" t="s">
        <v>30</v>
      </c>
      <c r="V96" s="6" t="s">
        <v>31</v>
      </c>
      <c r="W96" s="6" t="s">
        <v>39</v>
      </c>
      <c r="X96" s="8" t="s">
        <v>107</v>
      </c>
    </row>
    <row r="97" spans="1:24" ht="15.75" customHeight="1" x14ac:dyDescent="0.3">
      <c r="A97" s="6" t="s">
        <v>69</v>
      </c>
      <c r="B97" s="6" t="s">
        <v>24</v>
      </c>
      <c r="C97" s="6" t="s">
        <v>67</v>
      </c>
      <c r="D97" s="6" t="s">
        <v>67</v>
      </c>
      <c r="E97" s="6" t="s">
        <v>41</v>
      </c>
      <c r="F97" s="6">
        <v>164</v>
      </c>
      <c r="G97" s="6">
        <v>9</v>
      </c>
      <c r="H97" s="6">
        <v>96</v>
      </c>
      <c r="I97" s="6">
        <v>0.14319999999999999</v>
      </c>
      <c r="J97" s="6">
        <v>0.14319999999999999</v>
      </c>
      <c r="K97" s="6">
        <v>5</v>
      </c>
      <c r="L97" s="6">
        <v>0.13862943611198905</v>
      </c>
      <c r="M97" s="6">
        <f t="shared" si="7"/>
        <v>3.4946706272933779E-3</v>
      </c>
      <c r="N97" s="6">
        <f t="shared" si="1"/>
        <v>-1.9759508330157647</v>
      </c>
      <c r="O97" s="6">
        <v>13</v>
      </c>
      <c r="P97" s="6"/>
      <c r="Q97" s="6" t="s">
        <v>82</v>
      </c>
      <c r="R97" s="6">
        <v>2019</v>
      </c>
      <c r="S97" s="6">
        <v>24</v>
      </c>
      <c r="T97" s="6" t="s">
        <v>37</v>
      </c>
      <c r="U97" s="6" t="s">
        <v>30</v>
      </c>
      <c r="V97" s="6" t="s">
        <v>31</v>
      </c>
      <c r="W97" s="6" t="s">
        <v>39</v>
      </c>
      <c r="X97" s="8" t="s">
        <v>107</v>
      </c>
    </row>
    <row r="98" spans="1:24" ht="15.75" customHeight="1" x14ac:dyDescent="0.3">
      <c r="A98" s="6" t="s">
        <v>69</v>
      </c>
      <c r="B98" s="6" t="s">
        <v>24</v>
      </c>
      <c r="C98" s="6" t="s">
        <v>67</v>
      </c>
      <c r="D98" s="6" t="s">
        <v>67</v>
      </c>
      <c r="E98" s="6" t="s">
        <v>41</v>
      </c>
      <c r="F98" s="6">
        <v>164</v>
      </c>
      <c r="G98" s="6">
        <v>9</v>
      </c>
      <c r="H98" s="6">
        <v>96</v>
      </c>
      <c r="I98" s="6">
        <v>0.22639999999999999</v>
      </c>
      <c r="J98" s="6">
        <v>0.22639999999999999</v>
      </c>
      <c r="K98" s="6">
        <v>3</v>
      </c>
      <c r="L98" s="6">
        <v>0.23104906018664842</v>
      </c>
      <c r="M98" s="6">
        <f t="shared" si="7"/>
        <v>3.4946706272933779E-3</v>
      </c>
      <c r="N98" s="6">
        <f t="shared" si="1"/>
        <v>-1.4651252092497742</v>
      </c>
      <c r="O98" s="6">
        <v>13</v>
      </c>
      <c r="P98" s="6"/>
      <c r="Q98" s="6" t="s">
        <v>82</v>
      </c>
      <c r="R98" s="6">
        <v>2019</v>
      </c>
      <c r="S98" s="6">
        <v>24</v>
      </c>
      <c r="T98" s="6" t="s">
        <v>37</v>
      </c>
      <c r="U98" s="6" t="s">
        <v>30</v>
      </c>
      <c r="V98" s="6" t="s">
        <v>31</v>
      </c>
      <c r="W98" s="6" t="s">
        <v>39</v>
      </c>
      <c r="X98" s="8" t="s">
        <v>107</v>
      </c>
    </row>
    <row r="99" spans="1:24" ht="15.75" customHeight="1" x14ac:dyDescent="0.3">
      <c r="A99" s="6" t="s">
        <v>69</v>
      </c>
      <c r="B99" s="6" t="s">
        <v>24</v>
      </c>
      <c r="C99" s="6" t="s">
        <v>67</v>
      </c>
      <c r="D99" s="6" t="s">
        <v>67</v>
      </c>
      <c r="E99" s="6" t="s">
        <v>41</v>
      </c>
      <c r="F99" s="6">
        <v>164</v>
      </c>
      <c r="G99" s="6">
        <v>9</v>
      </c>
      <c r="H99" s="6">
        <v>96</v>
      </c>
      <c r="I99" s="6">
        <v>0.32800000000000001</v>
      </c>
      <c r="J99" s="6">
        <v>0.32800000000000001</v>
      </c>
      <c r="K99" s="6">
        <v>2</v>
      </c>
      <c r="L99" s="6">
        <v>0.34657359027997264</v>
      </c>
      <c r="M99" s="6">
        <f t="shared" si="7"/>
        <v>3.4946706272933779E-3</v>
      </c>
      <c r="N99" s="6">
        <f t="shared" si="1"/>
        <v>-1.0596601011416096</v>
      </c>
      <c r="O99" s="6">
        <v>13</v>
      </c>
      <c r="P99" s="6"/>
      <c r="Q99" s="6" t="s">
        <v>82</v>
      </c>
      <c r="R99" s="6">
        <v>2019</v>
      </c>
      <c r="S99" s="6">
        <v>24</v>
      </c>
      <c r="T99" s="6" t="s">
        <v>37</v>
      </c>
      <c r="U99" s="6" t="s">
        <v>30</v>
      </c>
      <c r="V99" s="6" t="s">
        <v>31</v>
      </c>
      <c r="W99" s="6" t="s">
        <v>39</v>
      </c>
      <c r="X99" s="8" t="s">
        <v>107</v>
      </c>
    </row>
    <row r="100" spans="1:24" ht="15.75" customHeight="1" x14ac:dyDescent="0.3">
      <c r="A100" s="6" t="s">
        <v>69</v>
      </c>
      <c r="B100" s="6" t="s">
        <v>24</v>
      </c>
      <c r="C100" s="6" t="s">
        <v>67</v>
      </c>
      <c r="D100" s="6" t="s">
        <v>67</v>
      </c>
      <c r="E100" s="6" t="s">
        <v>41</v>
      </c>
      <c r="F100" s="6">
        <v>164</v>
      </c>
      <c r="G100" s="6">
        <v>9</v>
      </c>
      <c r="H100" s="6">
        <v>96</v>
      </c>
      <c r="I100" s="6">
        <v>0.26500000000000001</v>
      </c>
      <c r="J100" s="6">
        <v>0.26500000000000001</v>
      </c>
      <c r="K100" s="6">
        <v>3</v>
      </c>
      <c r="L100" s="6">
        <v>0.23104906018664842</v>
      </c>
      <c r="M100" s="6">
        <f t="shared" si="7"/>
        <v>3.4346556757685045E-3</v>
      </c>
      <c r="N100" s="6">
        <f t="shared" si="1"/>
        <v>-1.4651252092497742</v>
      </c>
      <c r="O100" s="6">
        <v>18</v>
      </c>
      <c r="P100" s="6"/>
      <c r="Q100" s="6" t="s">
        <v>82</v>
      </c>
      <c r="R100" s="6">
        <v>2019</v>
      </c>
      <c r="S100" s="6">
        <v>24</v>
      </c>
      <c r="T100" s="6" t="s">
        <v>37</v>
      </c>
      <c r="U100" s="6" t="s">
        <v>30</v>
      </c>
      <c r="V100" s="6" t="s">
        <v>31</v>
      </c>
      <c r="W100" s="6" t="s">
        <v>39</v>
      </c>
      <c r="X100" s="8" t="s">
        <v>107</v>
      </c>
    </row>
    <row r="101" spans="1:24" ht="15.75" customHeight="1" x14ac:dyDescent="0.3">
      <c r="A101" s="6" t="s">
        <v>69</v>
      </c>
      <c r="B101" s="6" t="s">
        <v>24</v>
      </c>
      <c r="C101" s="6" t="s">
        <v>67</v>
      </c>
      <c r="D101" s="6" t="s">
        <v>67</v>
      </c>
      <c r="E101" s="6" t="s">
        <v>41</v>
      </c>
      <c r="F101" s="6">
        <v>164</v>
      </c>
      <c r="G101" s="6">
        <v>9</v>
      </c>
      <c r="H101" s="6">
        <v>96</v>
      </c>
      <c r="I101" s="6">
        <v>0.35589999999999999</v>
      </c>
      <c r="J101" s="6">
        <v>0.35589999999999999</v>
      </c>
      <c r="K101" s="6">
        <v>2</v>
      </c>
      <c r="L101" s="6">
        <v>0.34657359027997264</v>
      </c>
      <c r="M101" s="6">
        <f t="shared" si="7"/>
        <v>3.4346556757685045E-3</v>
      </c>
      <c r="N101" s="6">
        <f t="shared" si="1"/>
        <v>-1.0596601011416096</v>
      </c>
      <c r="O101" s="6">
        <v>18</v>
      </c>
      <c r="P101" s="6"/>
      <c r="Q101" s="6" t="s">
        <v>82</v>
      </c>
      <c r="R101" s="6">
        <v>2019</v>
      </c>
      <c r="S101" s="6">
        <v>24</v>
      </c>
      <c r="T101" s="6" t="s">
        <v>37</v>
      </c>
      <c r="U101" s="6" t="s">
        <v>30</v>
      </c>
      <c r="V101" s="6" t="s">
        <v>31</v>
      </c>
      <c r="W101" s="6" t="s">
        <v>39</v>
      </c>
      <c r="X101" s="8" t="s">
        <v>107</v>
      </c>
    </row>
    <row r="102" spans="1:24" ht="15.75" customHeight="1" x14ac:dyDescent="0.3">
      <c r="A102" s="6" t="s">
        <v>69</v>
      </c>
      <c r="B102" s="6" t="s">
        <v>24</v>
      </c>
      <c r="C102" s="6" t="s">
        <v>67</v>
      </c>
      <c r="D102" s="6" t="s">
        <v>67</v>
      </c>
      <c r="E102" s="6" t="s">
        <v>41</v>
      </c>
      <c r="F102" s="6">
        <v>164</v>
      </c>
      <c r="G102" s="6">
        <v>9</v>
      </c>
      <c r="H102" s="6">
        <v>96</v>
      </c>
      <c r="I102" s="6">
        <v>0.45100000000000001</v>
      </c>
      <c r="J102" s="6">
        <v>0.45100000000000001</v>
      </c>
      <c r="K102" s="6">
        <v>2</v>
      </c>
      <c r="L102" s="6">
        <v>0.34657359027997264</v>
      </c>
      <c r="M102" s="6">
        <f t="shared" si="7"/>
        <v>3.4346556757685045E-3</v>
      </c>
      <c r="N102" s="6">
        <f t="shared" si="1"/>
        <v>-1.0596601011416096</v>
      </c>
      <c r="O102" s="6">
        <v>18</v>
      </c>
      <c r="P102" s="6"/>
      <c r="Q102" s="6" t="s">
        <v>82</v>
      </c>
      <c r="R102" s="6">
        <v>2019</v>
      </c>
      <c r="S102" s="6">
        <v>24</v>
      </c>
      <c r="T102" s="6" t="s">
        <v>37</v>
      </c>
      <c r="U102" s="6" t="s">
        <v>30</v>
      </c>
      <c r="V102" s="6" t="s">
        <v>31</v>
      </c>
      <c r="W102" s="6" t="s">
        <v>39</v>
      </c>
      <c r="X102" s="8" t="s">
        <v>107</v>
      </c>
    </row>
    <row r="103" spans="1:24" ht="15.75" customHeight="1" x14ac:dyDescent="0.3">
      <c r="A103" s="6" t="s">
        <v>69</v>
      </c>
      <c r="B103" s="6" t="s">
        <v>24</v>
      </c>
      <c r="C103" s="6" t="s">
        <v>67</v>
      </c>
      <c r="D103" s="6" t="s">
        <v>67</v>
      </c>
      <c r="E103" s="6" t="s">
        <v>41</v>
      </c>
      <c r="F103" s="6">
        <v>164</v>
      </c>
      <c r="G103" s="6">
        <v>9</v>
      </c>
      <c r="H103" s="6">
        <v>96</v>
      </c>
      <c r="I103" s="6">
        <v>0.39319999999999999</v>
      </c>
      <c r="J103" s="6">
        <v>0.39319999999999999</v>
      </c>
      <c r="K103" s="6">
        <v>2</v>
      </c>
      <c r="L103" s="6">
        <v>0.34657359027997264</v>
      </c>
      <c r="M103" s="6">
        <f t="shared" si="7"/>
        <v>3.3766672294445383E-3</v>
      </c>
      <c r="N103" s="6">
        <f t="shared" si="1"/>
        <v>-1.0596601011416096</v>
      </c>
      <c r="O103" s="6">
        <v>23</v>
      </c>
      <c r="P103" s="6"/>
      <c r="Q103" s="6" t="s">
        <v>82</v>
      </c>
      <c r="R103" s="6">
        <v>2019</v>
      </c>
      <c r="S103" s="6">
        <v>24</v>
      </c>
      <c r="T103" s="6" t="s">
        <v>29</v>
      </c>
      <c r="U103" s="6" t="s">
        <v>30</v>
      </c>
      <c r="V103" s="6" t="s">
        <v>31</v>
      </c>
      <c r="W103" s="6" t="s">
        <v>39</v>
      </c>
      <c r="X103" s="8" t="s">
        <v>107</v>
      </c>
    </row>
    <row r="104" spans="1:24" ht="15.75" customHeight="1" x14ac:dyDescent="0.3">
      <c r="A104" s="6" t="s">
        <v>69</v>
      </c>
      <c r="B104" s="6" t="s">
        <v>24</v>
      </c>
      <c r="C104" s="6" t="s">
        <v>67</v>
      </c>
      <c r="D104" s="6" t="s">
        <v>67</v>
      </c>
      <c r="E104" s="6" t="s">
        <v>41</v>
      </c>
      <c r="F104" s="6">
        <v>164</v>
      </c>
      <c r="G104" s="6">
        <v>9</v>
      </c>
      <c r="H104" s="6">
        <v>96</v>
      </c>
      <c r="I104" s="6">
        <v>0.47570000000000001</v>
      </c>
      <c r="J104" s="6">
        <v>0.47570000000000001</v>
      </c>
      <c r="K104" s="6">
        <v>1</v>
      </c>
      <c r="L104" s="6">
        <v>0.69314718055994529</v>
      </c>
      <c r="M104" s="6">
        <f t="shared" si="7"/>
        <v>3.3766672294445383E-3</v>
      </c>
      <c r="N104" s="6">
        <f t="shared" si="1"/>
        <v>-0.36651292058166435</v>
      </c>
      <c r="O104" s="6">
        <v>23</v>
      </c>
      <c r="P104" s="6"/>
      <c r="Q104" s="6" t="s">
        <v>82</v>
      </c>
      <c r="R104" s="6">
        <v>2019</v>
      </c>
      <c r="S104" s="6">
        <v>24</v>
      </c>
      <c r="T104" s="6" t="s">
        <v>29</v>
      </c>
      <c r="U104" s="6" t="s">
        <v>30</v>
      </c>
      <c r="V104" s="6" t="s">
        <v>31</v>
      </c>
      <c r="W104" s="6" t="s">
        <v>39</v>
      </c>
      <c r="X104" s="11" t="s">
        <v>107</v>
      </c>
    </row>
    <row r="105" spans="1:24" ht="15.75" customHeight="1" x14ac:dyDescent="0.3">
      <c r="A105" s="6" t="s">
        <v>69</v>
      </c>
      <c r="B105" s="6" t="s">
        <v>24</v>
      </c>
      <c r="C105" s="6" t="s">
        <v>67</v>
      </c>
      <c r="D105" s="6" t="s">
        <v>67</v>
      </c>
      <c r="E105" s="6" t="s">
        <v>41</v>
      </c>
      <c r="F105" s="6">
        <v>164</v>
      </c>
      <c r="G105" s="6">
        <v>9</v>
      </c>
      <c r="H105" s="6">
        <v>96</v>
      </c>
      <c r="I105" s="6">
        <v>0.46600000000000003</v>
      </c>
      <c r="J105" s="6">
        <v>0.46600000000000003</v>
      </c>
      <c r="K105" s="6">
        <v>1</v>
      </c>
      <c r="L105" s="6">
        <v>0.69314718055994529</v>
      </c>
      <c r="M105" s="6">
        <f t="shared" si="7"/>
        <v>3.3766672294445383E-3</v>
      </c>
      <c r="N105" s="6">
        <f t="shared" si="1"/>
        <v>-0.36651292058166435</v>
      </c>
      <c r="O105" s="6">
        <v>23</v>
      </c>
      <c r="P105" s="6"/>
      <c r="Q105" s="6" t="s">
        <v>82</v>
      </c>
      <c r="R105" s="6">
        <v>2019</v>
      </c>
      <c r="S105" s="6">
        <v>24</v>
      </c>
      <c r="T105" s="6" t="s">
        <v>29</v>
      </c>
      <c r="U105" s="6" t="s">
        <v>30</v>
      </c>
      <c r="V105" s="6" t="s">
        <v>31</v>
      </c>
      <c r="W105" s="6" t="s">
        <v>39</v>
      </c>
      <c r="X105" s="8" t="s">
        <v>107</v>
      </c>
    </row>
    <row r="106" spans="1:24" ht="15.75" customHeight="1" x14ac:dyDescent="0.3">
      <c r="A106" s="6" t="s">
        <v>69</v>
      </c>
      <c r="B106" s="6" t="s">
        <v>24</v>
      </c>
      <c r="C106" s="6" t="s">
        <v>67</v>
      </c>
      <c r="D106" s="6" t="s">
        <v>67</v>
      </c>
      <c r="E106" s="6" t="s">
        <v>41</v>
      </c>
      <c r="F106" s="6">
        <v>164</v>
      </c>
      <c r="G106" s="6">
        <v>9</v>
      </c>
      <c r="H106" s="6">
        <v>96</v>
      </c>
      <c r="I106" s="6">
        <v>0.51329999999999998</v>
      </c>
      <c r="J106" s="6">
        <v>0.51329999999999998</v>
      </c>
      <c r="K106" s="6">
        <v>1</v>
      </c>
      <c r="L106" s="6">
        <v>0.69314718055994529</v>
      </c>
      <c r="M106" s="6">
        <f t="shared" si="7"/>
        <v>3.3206043499916988E-3</v>
      </c>
      <c r="N106" s="6">
        <f t="shared" si="1"/>
        <v>-0.36651292058166435</v>
      </c>
      <c r="O106" s="6">
        <v>28</v>
      </c>
      <c r="P106" s="6"/>
      <c r="Q106" s="6" t="s">
        <v>82</v>
      </c>
      <c r="R106" s="6">
        <v>2019</v>
      </c>
      <c r="S106" s="6">
        <v>24</v>
      </c>
      <c r="T106" s="6" t="s">
        <v>29</v>
      </c>
      <c r="U106" s="6" t="s">
        <v>30</v>
      </c>
      <c r="V106" s="6" t="s">
        <v>31</v>
      </c>
      <c r="W106" s="6" t="s">
        <v>39</v>
      </c>
      <c r="X106" s="8" t="s">
        <v>107</v>
      </c>
    </row>
    <row r="107" spans="1:24" ht="15.75" customHeight="1" x14ac:dyDescent="0.3">
      <c r="A107" s="6" t="s">
        <v>69</v>
      </c>
      <c r="B107" s="6" t="s">
        <v>24</v>
      </c>
      <c r="C107" s="6" t="s">
        <v>67</v>
      </c>
      <c r="D107" s="6" t="s">
        <v>67</v>
      </c>
      <c r="E107" s="6" t="s">
        <v>41</v>
      </c>
      <c r="F107" s="6">
        <v>164</v>
      </c>
      <c r="G107" s="6">
        <v>9</v>
      </c>
      <c r="H107" s="6">
        <v>96</v>
      </c>
      <c r="I107" s="6">
        <v>0.59099999999999997</v>
      </c>
      <c r="J107" s="6">
        <v>0.59099999999999997</v>
      </c>
      <c r="K107" s="6">
        <v>1</v>
      </c>
      <c r="L107" s="6">
        <v>0.69314718055994529</v>
      </c>
      <c r="M107" s="6">
        <f t="shared" si="7"/>
        <v>3.3206043499916988E-3</v>
      </c>
      <c r="N107" s="6">
        <f t="shared" si="1"/>
        <v>-0.36651292058166435</v>
      </c>
      <c r="O107" s="6">
        <v>28</v>
      </c>
      <c r="P107" s="6"/>
      <c r="Q107" s="6" t="s">
        <v>82</v>
      </c>
      <c r="R107" s="6">
        <v>2019</v>
      </c>
      <c r="S107" s="6">
        <v>24</v>
      </c>
      <c r="T107" s="6" t="s">
        <v>29</v>
      </c>
      <c r="U107" s="6" t="s">
        <v>30</v>
      </c>
      <c r="V107" s="6" t="s">
        <v>31</v>
      </c>
      <c r="W107" s="6" t="s">
        <v>39</v>
      </c>
      <c r="X107" s="8" t="s">
        <v>107</v>
      </c>
    </row>
    <row r="108" spans="1:24" ht="15.75" customHeight="1" x14ac:dyDescent="0.3">
      <c r="A108" s="6" t="s">
        <v>69</v>
      </c>
      <c r="B108" s="6" t="s">
        <v>24</v>
      </c>
      <c r="C108" s="6" t="s">
        <v>67</v>
      </c>
      <c r="D108" s="6" t="s">
        <v>67</v>
      </c>
      <c r="E108" s="6" t="s">
        <v>41</v>
      </c>
      <c r="F108" s="6">
        <v>164</v>
      </c>
      <c r="G108" s="6">
        <v>9</v>
      </c>
      <c r="H108" s="6">
        <v>96</v>
      </c>
      <c r="I108" s="6">
        <v>0.69689999999999996</v>
      </c>
      <c r="J108" s="6">
        <v>0.69689999999999996</v>
      </c>
      <c r="K108" s="6">
        <v>1</v>
      </c>
      <c r="L108" s="6">
        <v>0.69314718055994529</v>
      </c>
      <c r="M108" s="6">
        <f t="shared" si="7"/>
        <v>3.3206043499916988E-3</v>
      </c>
      <c r="N108" s="6">
        <f t="shared" si="1"/>
        <v>-0.36651292058166435</v>
      </c>
      <c r="O108" s="6">
        <v>28</v>
      </c>
      <c r="P108" s="6"/>
      <c r="Q108" s="6" t="s">
        <v>82</v>
      </c>
      <c r="R108" s="6">
        <v>2019</v>
      </c>
      <c r="S108" s="6">
        <v>24</v>
      </c>
      <c r="T108" s="6" t="s">
        <v>29</v>
      </c>
      <c r="U108" s="6" t="s">
        <v>30</v>
      </c>
      <c r="V108" s="6" t="s">
        <v>31</v>
      </c>
      <c r="W108" s="6" t="s">
        <v>39</v>
      </c>
      <c r="X108" s="8" t="s">
        <v>107</v>
      </c>
    </row>
    <row r="109" spans="1:24" s="3" customFormat="1" ht="14.4" x14ac:dyDescent="0.3">
      <c r="A109" s="12" t="s">
        <v>109</v>
      </c>
      <c r="B109" s="12" t="s">
        <v>24</v>
      </c>
      <c r="C109" s="12" t="s">
        <v>67</v>
      </c>
      <c r="D109" s="12" t="s">
        <v>67</v>
      </c>
      <c r="E109" s="12" t="s">
        <v>35</v>
      </c>
      <c r="F109" s="12">
        <v>116</v>
      </c>
      <c r="G109" s="12"/>
      <c r="H109" s="12"/>
      <c r="I109" s="12"/>
      <c r="J109" s="12"/>
      <c r="K109" s="12">
        <v>3.71</v>
      </c>
      <c r="L109" s="12">
        <v>0.19</v>
      </c>
      <c r="M109" s="12">
        <v>3.4128528036585781E-3</v>
      </c>
      <c r="N109" s="13">
        <v>-1.6607312068216509</v>
      </c>
      <c r="O109" s="12">
        <v>19.86</v>
      </c>
      <c r="P109" s="12">
        <v>7.88</v>
      </c>
      <c r="Q109" s="12" t="s">
        <v>110</v>
      </c>
      <c r="R109" s="12">
        <v>2021</v>
      </c>
      <c r="S109" s="12"/>
      <c r="T109" s="12"/>
      <c r="U109" s="12"/>
      <c r="V109" s="12" t="s">
        <v>111</v>
      </c>
      <c r="W109" s="12" t="s">
        <v>39</v>
      </c>
      <c r="X109" s="12" t="s">
        <v>112</v>
      </c>
    </row>
    <row r="110" spans="1:24" s="3" customFormat="1" ht="14.4" x14ac:dyDescent="0.3">
      <c r="A110" s="12" t="s">
        <v>113</v>
      </c>
      <c r="B110" s="12" t="s">
        <v>24</v>
      </c>
      <c r="C110" s="12" t="s">
        <v>67</v>
      </c>
      <c r="D110" s="12" t="s">
        <v>67</v>
      </c>
      <c r="E110" s="12" t="s">
        <v>35</v>
      </c>
      <c r="F110" s="12">
        <v>135</v>
      </c>
      <c r="G110" s="12"/>
      <c r="H110" s="12"/>
      <c r="I110" s="12"/>
      <c r="J110" s="12"/>
      <c r="K110" s="12">
        <v>2.77</v>
      </c>
      <c r="L110" s="12">
        <v>0.25</v>
      </c>
      <c r="M110" s="12">
        <v>3.4128528036585781E-3</v>
      </c>
      <c r="N110" s="13">
        <v>-1.3862943611198906</v>
      </c>
      <c r="O110" s="12">
        <v>19.86</v>
      </c>
      <c r="P110" s="12">
        <v>7.88</v>
      </c>
      <c r="Q110" s="12" t="s">
        <v>110</v>
      </c>
      <c r="R110" s="12">
        <v>2021</v>
      </c>
      <c r="S110" s="12"/>
      <c r="T110" s="12"/>
      <c r="U110" s="12"/>
      <c r="V110" s="12" t="s">
        <v>111</v>
      </c>
      <c r="W110" s="12" t="s">
        <v>39</v>
      </c>
      <c r="X110" s="12" t="s">
        <v>112</v>
      </c>
    </row>
    <row r="111" spans="1:24" s="3" customFormat="1" ht="14.4" x14ac:dyDescent="0.3">
      <c r="A111" s="12" t="s">
        <v>113</v>
      </c>
      <c r="B111" s="12" t="s">
        <v>24</v>
      </c>
      <c r="C111" s="12" t="s">
        <v>67</v>
      </c>
      <c r="D111" s="12" t="s">
        <v>67</v>
      </c>
      <c r="E111" s="12" t="s">
        <v>35</v>
      </c>
      <c r="F111" s="12">
        <v>292</v>
      </c>
      <c r="G111" s="12"/>
      <c r="H111" s="12"/>
      <c r="I111" s="12"/>
      <c r="J111" s="12"/>
      <c r="K111" s="12">
        <v>2.82</v>
      </c>
      <c r="L111" s="12">
        <v>0.25</v>
      </c>
      <c r="M111" s="12">
        <v>3.4128528036585781E-3</v>
      </c>
      <c r="N111" s="13">
        <v>-1.3862943611198906</v>
      </c>
      <c r="O111" s="12">
        <v>19.86</v>
      </c>
      <c r="P111" s="12">
        <v>7.88</v>
      </c>
      <c r="Q111" s="12" t="s">
        <v>110</v>
      </c>
      <c r="R111" s="12">
        <v>2021</v>
      </c>
      <c r="S111" s="12"/>
      <c r="T111" s="12"/>
      <c r="U111" s="12"/>
      <c r="V111" s="12" t="s">
        <v>111</v>
      </c>
      <c r="W111" s="12" t="s">
        <v>39</v>
      </c>
      <c r="X111" s="12" t="s">
        <v>112</v>
      </c>
    </row>
    <row r="112" spans="1:24" s="3" customFormat="1" ht="14.4" x14ac:dyDescent="0.3">
      <c r="A112" s="12" t="s">
        <v>114</v>
      </c>
      <c r="B112" s="12" t="s">
        <v>24</v>
      </c>
      <c r="C112" s="12" t="s">
        <v>67</v>
      </c>
      <c r="D112" s="12" t="s">
        <v>67</v>
      </c>
      <c r="E112" s="12" t="s">
        <v>35</v>
      </c>
      <c r="F112" s="12">
        <v>103</v>
      </c>
      <c r="G112" s="12"/>
      <c r="H112" s="12"/>
      <c r="I112" s="12"/>
      <c r="J112" s="12"/>
      <c r="K112" s="12">
        <v>9.9</v>
      </c>
      <c r="L112" s="12">
        <v>7.0000000000000007E-2</v>
      </c>
      <c r="M112" s="12">
        <v>3.4559026817804817E-3</v>
      </c>
      <c r="N112" s="13">
        <v>-2.6592600369327779</v>
      </c>
      <c r="O112" s="12">
        <v>16.21</v>
      </c>
      <c r="P112" s="12">
        <v>8.0399999999999991</v>
      </c>
      <c r="Q112" s="12" t="s">
        <v>110</v>
      </c>
      <c r="R112" s="12">
        <v>2021</v>
      </c>
      <c r="S112" s="12"/>
      <c r="T112" s="12"/>
      <c r="U112" s="12"/>
      <c r="V112" s="12" t="s">
        <v>111</v>
      </c>
      <c r="W112" s="12" t="s">
        <v>39</v>
      </c>
      <c r="X112" s="12" t="s">
        <v>112</v>
      </c>
    </row>
    <row r="113" spans="1:24" s="3" customFormat="1" ht="14.4" x14ac:dyDescent="0.3">
      <c r="A113" s="12" t="s">
        <v>109</v>
      </c>
      <c r="B113" s="12" t="s">
        <v>24</v>
      </c>
      <c r="C113" s="12" t="s">
        <v>67</v>
      </c>
      <c r="D113" s="12" t="s">
        <v>67</v>
      </c>
      <c r="E113" s="12" t="s">
        <v>35</v>
      </c>
      <c r="F113" s="12">
        <v>116</v>
      </c>
      <c r="G113" s="12"/>
      <c r="H113" s="12"/>
      <c r="I113" s="12"/>
      <c r="J113" s="12"/>
      <c r="K113" s="12">
        <v>4</v>
      </c>
      <c r="L113" s="12">
        <v>0.17</v>
      </c>
      <c r="M113" s="12">
        <v>3.4221963656274599E-3</v>
      </c>
      <c r="N113" s="13">
        <v>-1.7719568419318752</v>
      </c>
      <c r="O113" s="12">
        <v>19.059999999999999</v>
      </c>
      <c r="P113" s="12">
        <v>7.93</v>
      </c>
      <c r="Q113" s="12" t="s">
        <v>110</v>
      </c>
      <c r="R113" s="12">
        <v>2021</v>
      </c>
      <c r="S113" s="12"/>
      <c r="T113" s="12"/>
      <c r="U113" s="12"/>
      <c r="V113" s="12" t="s">
        <v>111</v>
      </c>
      <c r="W113" s="12" t="s">
        <v>39</v>
      </c>
      <c r="X113" s="12" t="s">
        <v>112</v>
      </c>
    </row>
    <row r="114" spans="1:24" s="3" customFormat="1" ht="14.4" x14ac:dyDescent="0.3">
      <c r="A114" s="12" t="s">
        <v>113</v>
      </c>
      <c r="B114" s="12" t="s">
        <v>24</v>
      </c>
      <c r="C114" s="12" t="s">
        <v>67</v>
      </c>
      <c r="D114" s="12" t="s">
        <v>67</v>
      </c>
      <c r="E114" s="12" t="s">
        <v>35</v>
      </c>
      <c r="F114" s="12">
        <v>135</v>
      </c>
      <c r="G114" s="12"/>
      <c r="H114" s="12"/>
      <c r="I114" s="12"/>
      <c r="J114" s="12"/>
      <c r="K114" s="12">
        <v>1.22</v>
      </c>
      <c r="L114" s="12">
        <v>0.56999999999999995</v>
      </c>
      <c r="M114" s="12">
        <v>3.4221963656274599E-3</v>
      </c>
      <c r="N114" s="13">
        <v>-0.56211891815354131</v>
      </c>
      <c r="O114" s="12">
        <v>19.059999999999999</v>
      </c>
      <c r="P114" s="12">
        <v>7.93</v>
      </c>
      <c r="Q114" s="12" t="s">
        <v>110</v>
      </c>
      <c r="R114" s="12">
        <v>2021</v>
      </c>
      <c r="S114" s="12"/>
      <c r="T114" s="12"/>
      <c r="U114" s="12"/>
      <c r="V114" s="12" t="s">
        <v>111</v>
      </c>
      <c r="W114" s="12" t="s">
        <v>39</v>
      </c>
      <c r="X114" s="12" t="s">
        <v>112</v>
      </c>
    </row>
    <row r="115" spans="1:24" s="3" customFormat="1" ht="14.4" x14ac:dyDescent="0.3">
      <c r="A115" s="12" t="s">
        <v>113</v>
      </c>
      <c r="B115" s="12" t="s">
        <v>24</v>
      </c>
      <c r="C115" s="12" t="s">
        <v>67</v>
      </c>
      <c r="D115" s="12" t="s">
        <v>67</v>
      </c>
      <c r="E115" s="12" t="s">
        <v>35</v>
      </c>
      <c r="F115" s="12">
        <v>292</v>
      </c>
      <c r="G115" s="12"/>
      <c r="H115" s="12"/>
      <c r="I115" s="12"/>
      <c r="J115" s="12"/>
      <c r="K115" s="12">
        <v>3.21</v>
      </c>
      <c r="L115" s="12">
        <v>0.22</v>
      </c>
      <c r="M115" s="12">
        <v>3.4221963656274599E-3</v>
      </c>
      <c r="N115" s="13">
        <v>-1.5141277326297755</v>
      </c>
      <c r="O115" s="12">
        <v>19.059999999999999</v>
      </c>
      <c r="P115" s="12">
        <v>7.93</v>
      </c>
      <c r="Q115" s="12" t="s">
        <v>110</v>
      </c>
      <c r="R115" s="12">
        <v>2021</v>
      </c>
      <c r="S115" s="12"/>
      <c r="T115" s="12"/>
      <c r="U115" s="12"/>
      <c r="V115" s="12" t="s">
        <v>111</v>
      </c>
      <c r="W115" s="12" t="s">
        <v>39</v>
      </c>
      <c r="X115" s="12" t="s">
        <v>112</v>
      </c>
    </row>
    <row r="116" spans="1:24" s="3" customFormat="1" ht="14.4" x14ac:dyDescent="0.3">
      <c r="A116" s="12" t="s">
        <v>114</v>
      </c>
      <c r="B116" s="12" t="s">
        <v>24</v>
      </c>
      <c r="C116" s="12" t="s">
        <v>67</v>
      </c>
      <c r="D116" s="12" t="s">
        <v>67</v>
      </c>
      <c r="E116" s="12" t="s">
        <v>35</v>
      </c>
      <c r="F116" s="12">
        <v>103</v>
      </c>
      <c r="G116" s="12"/>
      <c r="H116" s="12"/>
      <c r="I116" s="12"/>
      <c r="J116" s="12"/>
      <c r="K116" s="12">
        <v>2.89</v>
      </c>
      <c r="L116" s="12">
        <v>0.24</v>
      </c>
      <c r="M116" s="12">
        <v>3.4599681682928518E-3</v>
      </c>
      <c r="N116" s="13">
        <v>-1.4271163556401458</v>
      </c>
      <c r="O116" s="12">
        <v>15.87</v>
      </c>
      <c r="P116" s="12">
        <v>7.88</v>
      </c>
      <c r="Q116" s="12" t="s">
        <v>110</v>
      </c>
      <c r="R116" s="12">
        <v>2021</v>
      </c>
      <c r="S116" s="12"/>
      <c r="T116" s="12"/>
      <c r="U116" s="12"/>
      <c r="V116" s="12" t="s">
        <v>111</v>
      </c>
      <c r="W116" s="12" t="s">
        <v>39</v>
      </c>
      <c r="X116" s="12" t="s">
        <v>112</v>
      </c>
    </row>
    <row r="117" spans="1:24" ht="15.75" customHeight="1" x14ac:dyDescent="0.3"/>
    <row r="118" spans="1:24" ht="15.75" customHeight="1" x14ac:dyDescent="0.3"/>
    <row r="119" spans="1:24" ht="15.75" customHeight="1" x14ac:dyDescent="0.3"/>
    <row r="120" spans="1:24" ht="15.75" customHeight="1" x14ac:dyDescent="0.3">
      <c r="X120" s="2"/>
    </row>
    <row r="121" spans="1:24" ht="15.75" customHeight="1" x14ac:dyDescent="0.3"/>
    <row r="122" spans="1:24" ht="15.75" customHeight="1" x14ac:dyDescent="0.3"/>
    <row r="123" spans="1:24" ht="15.75" customHeight="1" x14ac:dyDescent="0.3"/>
    <row r="124" spans="1:24" ht="15.75" customHeight="1" x14ac:dyDescent="0.3"/>
    <row r="125" spans="1:24" ht="15.75" customHeight="1" x14ac:dyDescent="0.3"/>
    <row r="126" spans="1:24" ht="15.75" customHeight="1" x14ac:dyDescent="0.3"/>
    <row r="127" spans="1:24" ht="15.75" customHeight="1" x14ac:dyDescent="0.3"/>
    <row r="128" spans="1:24" ht="15.75" customHeight="1" x14ac:dyDescent="0.3"/>
    <row r="129" spans="24:24" ht="15.75" customHeight="1" x14ac:dyDescent="0.3"/>
    <row r="130" spans="24:24" ht="15.75" customHeight="1" x14ac:dyDescent="0.3"/>
    <row r="131" spans="24:24" ht="15.75" customHeight="1" x14ac:dyDescent="0.3"/>
    <row r="132" spans="24:24" ht="15.75" customHeight="1" x14ac:dyDescent="0.3"/>
    <row r="133" spans="24:24" ht="15.75" customHeight="1" x14ac:dyDescent="0.3">
      <c r="X133" s="2"/>
    </row>
    <row r="134" spans="24:24" ht="15.75" customHeight="1" x14ac:dyDescent="0.3"/>
    <row r="135" spans="24:24" ht="15.75" customHeight="1" x14ac:dyDescent="0.3"/>
    <row r="136" spans="24:24" ht="15.75" customHeight="1" x14ac:dyDescent="0.3"/>
    <row r="137" spans="24:24" ht="15.75" customHeight="1" x14ac:dyDescent="0.3"/>
    <row r="138" spans="24:24" ht="15.75" customHeight="1" x14ac:dyDescent="0.3"/>
    <row r="139" spans="24:24" ht="15.75" customHeight="1" x14ac:dyDescent="0.3"/>
    <row r="140" spans="24:24" ht="15.75" customHeight="1" x14ac:dyDescent="0.3"/>
    <row r="141" spans="24:24" ht="15.75" customHeight="1" x14ac:dyDescent="0.3"/>
    <row r="142" spans="24:24" ht="15.75" customHeight="1" x14ac:dyDescent="0.3"/>
    <row r="143" spans="24:24" ht="15.75" customHeight="1" x14ac:dyDescent="0.3"/>
    <row r="144" spans="24:2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Fish temperature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Kleyer  Hannah</dc:creator>
  <cp:lastModifiedBy>ssadmin</cp:lastModifiedBy>
  <dcterms:created xsi:type="dcterms:W3CDTF">2021-07-14T09:28:54Z</dcterms:created>
  <dcterms:modified xsi:type="dcterms:W3CDTF">2022-03-20T21:31:46Z</dcterms:modified>
</cp:coreProperties>
</file>