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deregger\Documents\Sync\soil_case_study\manuscript\v4\"/>
    </mc:Choice>
  </mc:AlternateContent>
  <bookViews>
    <workbookView xWindow="0" yWindow="0" windowWidth="23040" windowHeight="10632"/>
  </bookViews>
  <sheets>
    <sheet name="OVERVIEW" sheetId="27" r:id="rId1"/>
    <sheet name="factors" sheetId="18" r:id="rId2"/>
    <sheet name="den Biggelaar" sheetId="29" r:id="rId3"/>
  </sheets>
  <definedNames>
    <definedName name="_xlnm._FilterDatabase" localSheetId="2" hidden="1">'den Biggelaar'!$A$2:$T$43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8" l="1"/>
  <c r="H29" i="18"/>
  <c r="G29" i="18"/>
  <c r="F29" i="18"/>
  <c r="E29" i="18"/>
  <c r="D29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3" i="18"/>
  <c r="C2" i="18"/>
  <c r="C31" i="18" s="1"/>
  <c r="D75" i="29"/>
  <c r="D76" i="29"/>
  <c r="D48" i="29"/>
  <c r="D66" i="29"/>
  <c r="J7" i="29"/>
  <c r="C30" i="18" l="1"/>
  <c r="C29" i="18"/>
  <c r="J29" i="18"/>
  <c r="D55" i="29" l="1"/>
  <c r="F75" i="29"/>
  <c r="G75" i="29"/>
  <c r="H75" i="29"/>
  <c r="I75" i="29"/>
  <c r="J75" i="29"/>
  <c r="D49" i="29"/>
  <c r="D50" i="29"/>
  <c r="D51" i="29"/>
  <c r="D52" i="29"/>
  <c r="D53" i="29"/>
  <c r="D54" i="29"/>
  <c r="D56" i="29"/>
  <c r="D57" i="29"/>
  <c r="D58" i="29"/>
  <c r="D59" i="29"/>
  <c r="D60" i="29"/>
  <c r="D61" i="29"/>
  <c r="D62" i="29"/>
  <c r="D63" i="29"/>
  <c r="D64" i="29"/>
  <c r="D65" i="29"/>
  <c r="D67" i="29"/>
  <c r="D68" i="29"/>
  <c r="D69" i="29"/>
  <c r="D70" i="29"/>
  <c r="D71" i="29"/>
  <c r="D72" i="29"/>
  <c r="D73" i="29"/>
  <c r="J23" i="29"/>
  <c r="M23" i="29" s="1"/>
  <c r="K23" i="29"/>
  <c r="N23" i="29" s="1"/>
  <c r="L23" i="29"/>
  <c r="O23" i="29" s="1"/>
  <c r="J24" i="29"/>
  <c r="M24" i="29" s="1"/>
  <c r="K24" i="29"/>
  <c r="N24" i="29" s="1"/>
  <c r="L24" i="29"/>
  <c r="O24" i="29" s="1"/>
  <c r="K25" i="29"/>
  <c r="N25" i="29" s="1"/>
  <c r="L25" i="29"/>
  <c r="O25" i="29" s="1"/>
  <c r="M25" i="29"/>
  <c r="J26" i="29"/>
  <c r="M26" i="29" s="1"/>
  <c r="Q26" i="29" s="1"/>
  <c r="K26" i="29"/>
  <c r="N26" i="29" s="1"/>
  <c r="R26" i="29" s="1"/>
  <c r="L26" i="29"/>
  <c r="O26" i="29" s="1"/>
  <c r="S26" i="29" s="1"/>
  <c r="J27" i="29"/>
  <c r="M27" i="29" s="1"/>
  <c r="Q27" i="29" s="1"/>
  <c r="K27" i="29"/>
  <c r="N27" i="29" s="1"/>
  <c r="R27" i="29" s="1"/>
  <c r="L27" i="29"/>
  <c r="O27" i="29" s="1"/>
  <c r="S27" i="29" s="1"/>
  <c r="L22" i="29"/>
  <c r="O22" i="29" s="1"/>
  <c r="K22" i="29"/>
  <c r="N22" i="29" s="1"/>
  <c r="J22" i="29"/>
  <c r="M22" i="29" s="1"/>
  <c r="J10" i="29"/>
  <c r="M10" i="29" s="1"/>
  <c r="K10" i="29"/>
  <c r="N10" i="29" s="1"/>
  <c r="L10" i="29"/>
  <c r="O10" i="29" s="1"/>
  <c r="J11" i="29"/>
  <c r="M11" i="29" s="1"/>
  <c r="K11" i="29"/>
  <c r="N11" i="29" s="1"/>
  <c r="L11" i="29"/>
  <c r="O11" i="29" s="1"/>
  <c r="J12" i="29"/>
  <c r="M12" i="29" s="1"/>
  <c r="K12" i="29"/>
  <c r="N12" i="29" s="1"/>
  <c r="L12" i="29"/>
  <c r="O12" i="29" s="1"/>
  <c r="J13" i="29"/>
  <c r="M13" i="29" s="1"/>
  <c r="K13" i="29"/>
  <c r="N13" i="29" s="1"/>
  <c r="L13" i="29"/>
  <c r="O13" i="29" s="1"/>
  <c r="J14" i="29"/>
  <c r="M14" i="29" s="1"/>
  <c r="K14" i="29"/>
  <c r="N14" i="29" s="1"/>
  <c r="R15" i="29" s="1"/>
  <c r="L14" i="29"/>
  <c r="O14" i="29" s="1"/>
  <c r="J15" i="29"/>
  <c r="M15" i="29" s="1"/>
  <c r="K15" i="29"/>
  <c r="N15" i="29" s="1"/>
  <c r="L15" i="29"/>
  <c r="O15" i="29" s="1"/>
  <c r="J16" i="29"/>
  <c r="M16" i="29" s="1"/>
  <c r="K16" i="29"/>
  <c r="N16" i="29" s="1"/>
  <c r="L16" i="29"/>
  <c r="O16" i="29" s="1"/>
  <c r="J17" i="29"/>
  <c r="M17" i="29" s="1"/>
  <c r="Q18" i="29" s="1"/>
  <c r="K17" i="29"/>
  <c r="N17" i="29" s="1"/>
  <c r="L17" i="29"/>
  <c r="O17" i="29" s="1"/>
  <c r="J18" i="29"/>
  <c r="M18" i="29" s="1"/>
  <c r="K18" i="29"/>
  <c r="N18" i="29" s="1"/>
  <c r="L18" i="29"/>
  <c r="O18" i="29" s="1"/>
  <c r="J19" i="29"/>
  <c r="M19" i="29" s="1"/>
  <c r="K19" i="29"/>
  <c r="N19" i="29" s="1"/>
  <c r="L19" i="29"/>
  <c r="O19" i="29" s="1"/>
  <c r="J20" i="29"/>
  <c r="M20" i="29" s="1"/>
  <c r="K20" i="29"/>
  <c r="N20" i="29" s="1"/>
  <c r="L20" i="29"/>
  <c r="O20" i="29" s="1"/>
  <c r="J21" i="29"/>
  <c r="M21" i="29" s="1"/>
  <c r="Q21" i="29" s="1"/>
  <c r="K21" i="29"/>
  <c r="N21" i="29" s="1"/>
  <c r="R21" i="29" s="1"/>
  <c r="L21" i="29"/>
  <c r="O21" i="29" s="1"/>
  <c r="S21" i="29" s="1"/>
  <c r="J3" i="29"/>
  <c r="M3" i="29" s="1"/>
  <c r="K3" i="29"/>
  <c r="N3" i="29" s="1"/>
  <c r="L3" i="29"/>
  <c r="O3" i="29" s="1"/>
  <c r="J4" i="29"/>
  <c r="M4" i="29" s="1"/>
  <c r="K4" i="29"/>
  <c r="N4" i="29" s="1"/>
  <c r="L4" i="29"/>
  <c r="O4" i="29" s="1"/>
  <c r="J5" i="29"/>
  <c r="M5" i="29" s="1"/>
  <c r="K5" i="29"/>
  <c r="N5" i="29" s="1"/>
  <c r="L5" i="29"/>
  <c r="O5" i="29" s="1"/>
  <c r="J34" i="29"/>
  <c r="M34" i="29" s="1"/>
  <c r="K34" i="29"/>
  <c r="N34" i="29" s="1"/>
  <c r="L34" i="29"/>
  <c r="O34" i="29" s="1"/>
  <c r="J35" i="29"/>
  <c r="M35" i="29" s="1"/>
  <c r="Q36" i="29" s="1"/>
  <c r="K35" i="29"/>
  <c r="N35" i="29" s="1"/>
  <c r="L35" i="29"/>
  <c r="O35" i="29" s="1"/>
  <c r="J36" i="29"/>
  <c r="M36" i="29" s="1"/>
  <c r="K36" i="29"/>
  <c r="N36" i="29" s="1"/>
  <c r="L36" i="29"/>
  <c r="O36" i="29" s="1"/>
  <c r="J28" i="29"/>
  <c r="M28" i="29" s="1"/>
  <c r="K28" i="29"/>
  <c r="N28" i="29" s="1"/>
  <c r="L28" i="29"/>
  <c r="O28" i="29" s="1"/>
  <c r="J29" i="29"/>
  <c r="M29" i="29" s="1"/>
  <c r="Q31" i="29" s="1"/>
  <c r="K29" i="29"/>
  <c r="N29" i="29" s="1"/>
  <c r="R31" i="29" s="1"/>
  <c r="L29" i="29"/>
  <c r="O29" i="29" s="1"/>
  <c r="S31" i="29" s="1"/>
  <c r="J30" i="29"/>
  <c r="M30" i="29" s="1"/>
  <c r="K30" i="29"/>
  <c r="N30" i="29" s="1"/>
  <c r="L30" i="29"/>
  <c r="O30" i="29" s="1"/>
  <c r="L9" i="29"/>
  <c r="O9" i="29" s="1"/>
  <c r="K9" i="29"/>
  <c r="N9" i="29" s="1"/>
  <c r="J9" i="29"/>
  <c r="M9" i="29" s="1"/>
  <c r="Q11" i="29" s="1"/>
  <c r="L8" i="29"/>
  <c r="O8" i="29" s="1"/>
  <c r="K8" i="29"/>
  <c r="N8" i="29" s="1"/>
  <c r="J8" i="29"/>
  <c r="M8" i="29" s="1"/>
  <c r="L7" i="29"/>
  <c r="O7" i="29" s="1"/>
  <c r="S11" i="29" s="1"/>
  <c r="K7" i="29"/>
  <c r="N7" i="29" s="1"/>
  <c r="M7" i="29"/>
  <c r="L6" i="29"/>
  <c r="O6" i="29" s="1"/>
  <c r="K6" i="29"/>
  <c r="N6" i="29" s="1"/>
  <c r="J6" i="29"/>
  <c r="M6" i="29" s="1"/>
  <c r="L33" i="29"/>
  <c r="O33" i="29" s="1"/>
  <c r="K33" i="29"/>
  <c r="N33" i="29" s="1"/>
  <c r="J33" i="29"/>
  <c r="M33" i="29" s="1"/>
  <c r="L32" i="29"/>
  <c r="O32" i="29" s="1"/>
  <c r="K32" i="29"/>
  <c r="N32" i="29" s="1"/>
  <c r="J32" i="29"/>
  <c r="M32" i="29" s="1"/>
  <c r="L31" i="29"/>
  <c r="O31" i="29" s="1"/>
  <c r="K31" i="29"/>
  <c r="N31" i="29" s="1"/>
  <c r="J31" i="29"/>
  <c r="M31" i="29" s="1"/>
  <c r="T40" i="29" l="1"/>
  <c r="Q6" i="29"/>
  <c r="U21" i="29" s="1"/>
  <c r="T38" i="29"/>
  <c r="Q20" i="29"/>
  <c r="S18" i="29"/>
  <c r="Q15" i="29"/>
  <c r="S15" i="29"/>
  <c r="Q24" i="29"/>
  <c r="D77" i="29"/>
  <c r="T41" i="29"/>
  <c r="R11" i="29"/>
  <c r="R18" i="29"/>
  <c r="E75" i="29"/>
  <c r="U27" i="29"/>
  <c r="Q39" i="29"/>
  <c r="Q42" i="29"/>
  <c r="S36" i="29"/>
  <c r="S20" i="29"/>
  <c r="T43" i="29"/>
  <c r="Q40" i="29"/>
  <c r="S34" i="29"/>
  <c r="R20" i="29"/>
  <c r="Q38" i="29"/>
  <c r="Q34" i="29"/>
  <c r="U36" i="29" s="1"/>
  <c r="R36" i="29"/>
  <c r="R6" i="29"/>
  <c r="T39" i="29"/>
  <c r="Q43" i="29"/>
  <c r="T42" i="29"/>
  <c r="S24" i="29"/>
  <c r="Q41" i="29"/>
  <c r="R34" i="29"/>
  <c r="S6" i="29"/>
  <c r="R24" i="29"/>
</calcChain>
</file>

<file path=xl/sharedStrings.xml><?xml version="1.0" encoding="utf-8"?>
<sst xmlns="http://schemas.openxmlformats.org/spreadsheetml/2006/main" count="186" uniqueCount="75">
  <si>
    <t>Barley</t>
  </si>
  <si>
    <t>Wheat</t>
  </si>
  <si>
    <t>Potatoes</t>
  </si>
  <si>
    <t>Maize</t>
  </si>
  <si>
    <t>Soybeans</t>
  </si>
  <si>
    <t>Sorghum</t>
  </si>
  <si>
    <t>Millet</t>
  </si>
  <si>
    <t>Oats</t>
  </si>
  <si>
    <t>Cassava</t>
  </si>
  <si>
    <t>Africa</t>
  </si>
  <si>
    <t>Asia</t>
  </si>
  <si>
    <t>Europe</t>
  </si>
  <si>
    <t>Latin America</t>
  </si>
  <si>
    <t>Australia</t>
  </si>
  <si>
    <t>mean</t>
  </si>
  <si>
    <t>median</t>
  </si>
  <si>
    <t>max</t>
  </si>
  <si>
    <t>min</t>
  </si>
  <si>
    <t>North America</t>
  </si>
  <si>
    <t>Carrots</t>
  </si>
  <si>
    <t>Root crops</t>
  </si>
  <si>
    <t>Beans</t>
  </si>
  <si>
    <t>Cowpeas</t>
  </si>
  <si>
    <t>Leguminous crops</t>
  </si>
  <si>
    <t>Grain crops</t>
  </si>
  <si>
    <t>Sheet</t>
  </si>
  <si>
    <t>Description</t>
  </si>
  <si>
    <t>Global</t>
  </si>
  <si>
    <t>yield</t>
  </si>
  <si>
    <t>Mg ha-1</t>
  </si>
  <si>
    <t>Mg ha-1 cm-1</t>
  </si>
  <si>
    <t>kg ha-1 Mg-1</t>
  </si>
  <si>
    <t xml:space="preserve">mean </t>
  </si>
  <si>
    <t>% Mg-1</t>
  </si>
  <si>
    <t>records</t>
  </si>
  <si>
    <t>duration</t>
  </si>
  <si>
    <t>yr</t>
  </si>
  <si>
    <t xml:space="preserve">No. crt. </t>
  </si>
  <si>
    <t>SPAM short name</t>
  </si>
  <si>
    <t>whea</t>
  </si>
  <si>
    <t>maiz</t>
  </si>
  <si>
    <t>barl</t>
  </si>
  <si>
    <t>pmil</t>
  </si>
  <si>
    <t>smil</t>
  </si>
  <si>
    <t>sorg</t>
  </si>
  <si>
    <t>ocer</t>
  </si>
  <si>
    <t>pota</t>
  </si>
  <si>
    <t>swpo</t>
  </si>
  <si>
    <t>yams</t>
  </si>
  <si>
    <t>cass</t>
  </si>
  <si>
    <t>orts</t>
  </si>
  <si>
    <t>bean</t>
  </si>
  <si>
    <t>chic</t>
  </si>
  <si>
    <t>cowp</t>
  </si>
  <si>
    <t>pige</t>
  </si>
  <si>
    <t>lent</t>
  </si>
  <si>
    <t>opul</t>
  </si>
  <si>
    <t>soyb</t>
  </si>
  <si>
    <t>grou</t>
  </si>
  <si>
    <t>sunf</t>
  </si>
  <si>
    <t>rape</t>
  </si>
  <si>
    <t>sesa</t>
  </si>
  <si>
    <t>ooil</t>
  </si>
  <si>
    <t>sugc</t>
  </si>
  <si>
    <t>sugb</t>
  </si>
  <si>
    <t>factors</t>
  </si>
  <si>
    <t>Conversion factors used in calculation of erosion characterization factors</t>
  </si>
  <si>
    <t>crop values</t>
  </si>
  <si>
    <t>crop group</t>
  </si>
  <si>
    <t>continent</t>
  </si>
  <si>
    <t>den Biggelaar</t>
  </si>
  <si>
    <t>Final conversion factors [% / Mg]</t>
  </si>
  <si>
    <t>Compilation [% / Mg]</t>
  </si>
  <si>
    <t>Global (mean)</t>
  </si>
  <si>
    <t>Compilation and analysis of data from den Biggelaar et al. (2004)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</si>
</sst>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/>
    <xf numFmtId="0" fontId="0" fillId="2" borderId="0" xfId="0" applyFill="1"/>
    <xf numFmtId="0" fontId="0" fillId="3" borderId="0" xfId="0" applyFill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164" fontId="0" fillId="0" borderId="0" xfId="0" applyNumberFormat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ill="1" applyBorder="1" applyAlignment="1">
      <alignment vertical="top"/>
    </xf>
    <xf numFmtId="164" fontId="0" fillId="4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164" fontId="0" fillId="0" borderId="0" xfId="0" applyNumberFormat="1" applyAlignment="1">
      <alignment vertical="top" wrapText="1"/>
    </xf>
    <xf numFmtId="164" fontId="0" fillId="2" borderId="0" xfId="0" applyNumberFormat="1" applyFill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4" borderId="0" xfId="0" applyNumberFormat="1" applyFont="1" applyFill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 wrapText="1"/>
    </xf>
    <xf numFmtId="165" fontId="0" fillId="0" borderId="0" xfId="0" applyNumberFormat="1" applyAlignment="1">
      <alignment vertical="top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65" fontId="0" fillId="0" borderId="0" xfId="0" applyNumberFormat="1"/>
    <xf numFmtId="0" fontId="0" fillId="2" borderId="0" xfId="0" applyFill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164" fontId="0" fillId="3" borderId="0" xfId="0" applyNumberFormat="1" applyFill="1"/>
    <xf numFmtId="0" fontId="5" fillId="0" borderId="0" xfId="0" applyFont="1"/>
    <xf numFmtId="0" fontId="0" fillId="0" borderId="0" xfId="0" applyFill="1" applyAlignment="1">
      <alignment vertical="top"/>
    </xf>
    <xf numFmtId="0" fontId="0" fillId="5" borderId="0" xfId="0" applyFill="1"/>
    <xf numFmtId="164" fontId="0" fillId="0" borderId="0" xfId="0" applyNumberForma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164" fontId="0" fillId="0" borderId="0" xfId="0" applyNumberFormat="1" applyFill="1"/>
    <xf numFmtId="164" fontId="0" fillId="6" borderId="0" xfId="0" applyNumberFormat="1" applyFill="1"/>
    <xf numFmtId="0" fontId="0" fillId="6" borderId="0" xfId="0" applyFill="1"/>
    <xf numFmtId="0" fontId="0" fillId="3" borderId="0" xfId="0" applyFill="1" applyAlignment="1">
      <alignment vertical="top"/>
    </xf>
    <xf numFmtId="164" fontId="1" fillId="3" borderId="0" xfId="0" applyNumberFormat="1" applyFont="1" applyFill="1"/>
    <xf numFmtId="0" fontId="0" fillId="4" borderId="0" xfId="0" applyFill="1" applyAlignment="1">
      <alignment vertical="top"/>
    </xf>
    <xf numFmtId="0" fontId="0" fillId="4" borderId="1" xfId="0" applyFill="1" applyBorder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11" sqref="B11"/>
    </sheetView>
  </sheetViews>
  <sheetFormatPr defaultRowHeight="14.4" x14ac:dyDescent="0.3"/>
  <cols>
    <col min="1" max="1" width="16.5546875" bestFit="1" customWidth="1"/>
    <col min="2" max="2" width="54.5546875" bestFit="1" customWidth="1"/>
  </cols>
  <sheetData>
    <row r="1" spans="1:2" x14ac:dyDescent="0.3">
      <c r="A1" s="34" t="s">
        <v>66</v>
      </c>
    </row>
    <row r="3" spans="1:2" x14ac:dyDescent="0.3">
      <c r="A3" s="1" t="s">
        <v>25</v>
      </c>
      <c r="B3" s="1" t="s">
        <v>26</v>
      </c>
    </row>
    <row r="4" spans="1:2" x14ac:dyDescent="0.3">
      <c r="A4" t="s">
        <v>65</v>
      </c>
      <c r="B4" t="s">
        <v>71</v>
      </c>
    </row>
    <row r="5" spans="1:2" x14ac:dyDescent="0.3">
      <c r="A5" t="s">
        <v>70</v>
      </c>
      <c r="B5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pane xSplit="2" ySplit="1" topLeftCell="C11" activePane="bottomRight" state="frozen"/>
      <selection pane="topRight" activeCell="C1" sqref="C1"/>
      <selection pane="bottomLeft" activeCell="A3" sqref="A3"/>
      <selection pane="bottomRight" activeCell="G12" sqref="G12"/>
    </sheetView>
  </sheetViews>
  <sheetFormatPr defaultRowHeight="14.4" x14ac:dyDescent="0.3"/>
  <cols>
    <col min="1" max="1" width="7.6640625" bestFit="1" customWidth="1"/>
    <col min="2" max="2" width="16.21875" bestFit="1" customWidth="1"/>
    <col min="3" max="3" width="6.21875" bestFit="1" customWidth="1"/>
    <col min="4" max="4" width="5.77734375" bestFit="1" customWidth="1"/>
    <col min="5" max="5" width="5.5546875" bestFit="1" customWidth="1"/>
    <col min="6" max="6" width="8.109375" style="9" bestFit="1" customWidth="1"/>
    <col min="7" max="7" width="6.77734375" bestFit="1" customWidth="1"/>
    <col min="8" max="8" width="12.109375" style="8" bestFit="1" customWidth="1"/>
    <col min="9" max="9" width="12.88671875" bestFit="1" customWidth="1"/>
    <col min="10" max="12" width="8.88671875" style="9"/>
  </cols>
  <sheetData>
    <row r="1" spans="1:10" x14ac:dyDescent="0.3">
      <c r="A1" s="31" t="s">
        <v>37</v>
      </c>
      <c r="B1" s="31" t="s">
        <v>38</v>
      </c>
      <c r="C1" t="s">
        <v>73</v>
      </c>
      <c r="D1" t="s">
        <v>9</v>
      </c>
      <c r="E1" t="s">
        <v>10</v>
      </c>
      <c r="F1" t="s">
        <v>13</v>
      </c>
      <c r="G1" t="s">
        <v>11</v>
      </c>
      <c r="H1" t="s">
        <v>12</v>
      </c>
      <c r="I1" t="s">
        <v>18</v>
      </c>
      <c r="J1"/>
    </row>
    <row r="2" spans="1:10" x14ac:dyDescent="0.3">
      <c r="A2" s="17">
        <v>1</v>
      </c>
      <c r="B2" s="17" t="s">
        <v>39</v>
      </c>
      <c r="C2" s="6">
        <f>AVERAGE(D2:I2)</f>
        <v>1.5039072039072031E-2</v>
      </c>
      <c r="D2" s="33">
        <v>1.5039072039072038E-2</v>
      </c>
      <c r="E2" s="18">
        <v>2.2444444444444447E-2</v>
      </c>
      <c r="F2" s="33">
        <v>1.5039072039072E-2</v>
      </c>
      <c r="G2" s="18">
        <v>4.9523809523809503E-3</v>
      </c>
      <c r="H2" s="18">
        <v>1.968253968253968E-2</v>
      </c>
      <c r="I2" s="18">
        <v>1.3076923076923075E-2</v>
      </c>
      <c r="J2"/>
    </row>
    <row r="3" spans="1:10" x14ac:dyDescent="0.3">
      <c r="A3" s="17">
        <v>3</v>
      </c>
      <c r="B3" s="17" t="s">
        <v>40</v>
      </c>
      <c r="C3" s="6">
        <f t="shared" ref="C3:C27" si="0">AVERAGE(D3:I3)</f>
        <v>3.3916921264955026E-2</v>
      </c>
      <c r="D3" s="18">
        <v>3.282051282051282E-2</v>
      </c>
      <c r="E3" s="18">
        <v>4.3529411764705879E-2</v>
      </c>
      <c r="F3" s="33">
        <v>3.3916921264955026E-2</v>
      </c>
      <c r="G3" s="33">
        <v>3.3916921264955026E-2</v>
      </c>
      <c r="H3" s="18">
        <v>4.9425287356321845E-2</v>
      </c>
      <c r="I3" s="18">
        <v>9.892473118279569E-3</v>
      </c>
      <c r="J3"/>
    </row>
    <row r="4" spans="1:10" x14ac:dyDescent="0.3">
      <c r="A4" s="17">
        <v>4</v>
      </c>
      <c r="B4" s="17" t="s">
        <v>41</v>
      </c>
      <c r="C4" s="6">
        <f t="shared" si="0"/>
        <v>1.1415873015873016E-2</v>
      </c>
      <c r="D4" s="33">
        <v>1.1415873015873016E-2</v>
      </c>
      <c r="E4" s="33">
        <v>1.1415873015873016E-2</v>
      </c>
      <c r="F4" s="18">
        <v>9.5238095238095247E-3</v>
      </c>
      <c r="G4" s="18">
        <v>1.3866666666666666E-2</v>
      </c>
      <c r="H4" s="33">
        <v>1.1415873015873016E-2</v>
      </c>
      <c r="I4" s="18">
        <v>1.0857142857142857E-2</v>
      </c>
      <c r="J4"/>
    </row>
    <row r="5" spans="1:10" x14ac:dyDescent="0.3">
      <c r="A5" s="17">
        <v>5</v>
      </c>
      <c r="B5" s="17" t="s">
        <v>42</v>
      </c>
      <c r="C5" s="6">
        <f t="shared" si="0"/>
        <v>2.8888888888888891E-2</v>
      </c>
      <c r="D5" s="33">
        <v>2.8888888888888888E-2</v>
      </c>
      <c r="E5" s="18">
        <v>3.3333333333333333E-2</v>
      </c>
      <c r="F5" s="33">
        <v>2.8888888888888888E-2</v>
      </c>
      <c r="G5" s="18">
        <v>2.4444444444444446E-2</v>
      </c>
      <c r="H5" s="33">
        <v>2.8888888888888888E-2</v>
      </c>
      <c r="I5" s="33">
        <v>2.8888888888888888E-2</v>
      </c>
      <c r="J5"/>
    </row>
    <row r="6" spans="1:10" x14ac:dyDescent="0.3">
      <c r="A6" s="17">
        <v>6</v>
      </c>
      <c r="B6" s="17" t="s">
        <v>43</v>
      </c>
      <c r="C6" s="6">
        <f t="shared" si="0"/>
        <v>2.8888888888888891E-2</v>
      </c>
      <c r="D6" s="33">
        <v>2.8888888888888888E-2</v>
      </c>
      <c r="E6" s="18">
        <v>3.3333333333333333E-2</v>
      </c>
      <c r="F6" s="33">
        <v>2.8888888888888888E-2</v>
      </c>
      <c r="G6" s="18">
        <v>2.4444444444444446E-2</v>
      </c>
      <c r="H6" s="33">
        <v>2.8888888888888888E-2</v>
      </c>
      <c r="I6" s="33">
        <v>2.8888888888888888E-2</v>
      </c>
      <c r="J6"/>
    </row>
    <row r="7" spans="1:10" x14ac:dyDescent="0.3">
      <c r="A7" s="17">
        <v>7</v>
      </c>
      <c r="B7" s="17" t="s">
        <v>44</v>
      </c>
      <c r="C7" s="6">
        <f t="shared" si="0"/>
        <v>1.8284672791344141E-2</v>
      </c>
      <c r="D7" s="40">
        <v>2.1497162905168527E-2</v>
      </c>
      <c r="E7" s="40">
        <v>2.1497162905168527E-2</v>
      </c>
      <c r="F7" s="40">
        <v>2.1497162905168527E-2</v>
      </c>
      <c r="G7" s="40">
        <v>2.1497162905168527E-2</v>
      </c>
      <c r="H7" s="40">
        <v>2.1497162905168527E-2</v>
      </c>
      <c r="I7" s="18">
        <v>2.2222222222222222E-3</v>
      </c>
      <c r="J7"/>
    </row>
    <row r="8" spans="1:10" x14ac:dyDescent="0.3">
      <c r="A8" s="32">
        <v>8</v>
      </c>
      <c r="B8" s="32" t="s">
        <v>45</v>
      </c>
      <c r="C8" s="6">
        <f t="shared" si="0"/>
        <v>2.0414302420973772E-2</v>
      </c>
      <c r="D8" s="40">
        <v>2.1497162905168527E-2</v>
      </c>
      <c r="E8" s="40">
        <v>2.1497162905168527E-2</v>
      </c>
      <c r="F8" s="40">
        <v>2.1497162905168527E-2</v>
      </c>
      <c r="G8" s="40">
        <v>2.1497162905168527E-2</v>
      </c>
      <c r="H8" s="40">
        <v>2.1497162905168527E-2</v>
      </c>
      <c r="I8" s="18">
        <v>1.4999999999999999E-2</v>
      </c>
      <c r="J8"/>
    </row>
    <row r="9" spans="1:10" x14ac:dyDescent="0.3">
      <c r="A9" s="17">
        <v>9</v>
      </c>
      <c r="B9" s="17" t="s">
        <v>46</v>
      </c>
      <c r="C9" s="6">
        <f t="shared" si="0"/>
        <v>4.9748678535525498E-3</v>
      </c>
      <c r="D9" s="6">
        <v>4.9748678535525498E-3</v>
      </c>
      <c r="E9" s="33">
        <v>4.9748678535525498E-3</v>
      </c>
      <c r="F9" s="18">
        <v>6.678989525569932E-3</v>
      </c>
      <c r="G9" s="18">
        <v>4.9122807017543861E-3</v>
      </c>
      <c r="H9" s="18">
        <v>3.333333333333334E-3</v>
      </c>
      <c r="I9" s="33">
        <v>4.9748678535525498E-3</v>
      </c>
      <c r="J9"/>
    </row>
    <row r="10" spans="1:10" x14ac:dyDescent="0.3">
      <c r="A10" s="17">
        <v>10</v>
      </c>
      <c r="B10" s="17" t="s">
        <v>47</v>
      </c>
      <c r="C10" s="6">
        <f t="shared" si="0"/>
        <v>2.103382885286284E-2</v>
      </c>
      <c r="D10" s="40">
        <v>2.103382885286284E-2</v>
      </c>
      <c r="E10" s="40">
        <v>2.103382885286284E-2</v>
      </c>
      <c r="F10" s="40">
        <v>2.103382885286284E-2</v>
      </c>
      <c r="G10" s="40">
        <v>2.103382885286284E-2</v>
      </c>
      <c r="H10" s="40">
        <v>2.103382885286284E-2</v>
      </c>
      <c r="I10" s="40">
        <v>2.103382885286284E-2</v>
      </c>
      <c r="J10"/>
    </row>
    <row r="11" spans="1:10" x14ac:dyDescent="0.3">
      <c r="A11" s="17">
        <v>11</v>
      </c>
      <c r="B11" s="17" t="s">
        <v>48</v>
      </c>
      <c r="C11" s="6">
        <f t="shared" si="0"/>
        <v>2.103382885286284E-2</v>
      </c>
      <c r="D11" s="40">
        <v>2.103382885286284E-2</v>
      </c>
      <c r="E11" s="40">
        <v>2.103382885286284E-2</v>
      </c>
      <c r="F11" s="40">
        <v>2.103382885286284E-2</v>
      </c>
      <c r="G11" s="40">
        <v>2.103382885286284E-2</v>
      </c>
      <c r="H11" s="40">
        <v>2.103382885286284E-2</v>
      </c>
      <c r="I11" s="40">
        <v>2.103382885286284E-2</v>
      </c>
      <c r="J11"/>
    </row>
    <row r="12" spans="1:10" x14ac:dyDescent="0.3">
      <c r="A12" s="17">
        <v>12</v>
      </c>
      <c r="B12" s="17" t="s">
        <v>49</v>
      </c>
      <c r="C12" s="6">
        <f t="shared" si="0"/>
        <v>2.6399999999999996E-2</v>
      </c>
      <c r="D12" s="18">
        <v>2.6399999999999996E-2</v>
      </c>
      <c r="E12" s="33">
        <v>2.6399999999999996E-2</v>
      </c>
      <c r="F12" s="33">
        <v>2.6399999999999996E-2</v>
      </c>
      <c r="G12" s="33">
        <v>2.6399999999999996E-2</v>
      </c>
      <c r="H12" s="33">
        <v>2.6399999999999996E-2</v>
      </c>
      <c r="I12" s="33">
        <v>2.6399999999999996E-2</v>
      </c>
      <c r="J12"/>
    </row>
    <row r="13" spans="1:10" x14ac:dyDescent="0.3">
      <c r="A13" s="32">
        <v>13</v>
      </c>
      <c r="B13" s="32" t="s">
        <v>50</v>
      </c>
      <c r="C13" s="6">
        <f t="shared" si="0"/>
        <v>2.103382885286284E-2</v>
      </c>
      <c r="D13" s="40">
        <v>2.103382885286284E-2</v>
      </c>
      <c r="E13" s="40">
        <v>2.103382885286284E-2</v>
      </c>
      <c r="F13" s="40">
        <v>2.103382885286284E-2</v>
      </c>
      <c r="G13" s="40">
        <v>2.103382885286284E-2</v>
      </c>
      <c r="H13" s="40">
        <v>2.103382885286284E-2</v>
      </c>
      <c r="I13" s="40">
        <v>2.103382885286284E-2</v>
      </c>
      <c r="J13"/>
    </row>
    <row r="14" spans="1:10" x14ac:dyDescent="0.3">
      <c r="A14" s="17">
        <v>14</v>
      </c>
      <c r="B14" s="17" t="s">
        <v>51</v>
      </c>
      <c r="C14" s="6">
        <f t="shared" si="0"/>
        <v>2.1666666666666667E-2</v>
      </c>
      <c r="D14" s="18">
        <v>1.4999999999999998E-2</v>
      </c>
      <c r="E14" s="33">
        <v>2.1666666666666667E-2</v>
      </c>
      <c r="F14" s="33">
        <v>2.1666666666666667E-2</v>
      </c>
      <c r="G14" s="33">
        <v>2.1666666666666667E-2</v>
      </c>
      <c r="H14" s="18">
        <v>3.3333333333333333E-2</v>
      </c>
      <c r="I14" s="18">
        <v>1.666666666666667E-2</v>
      </c>
      <c r="J14"/>
    </row>
    <row r="15" spans="1:10" x14ac:dyDescent="0.3">
      <c r="A15" s="17">
        <v>15</v>
      </c>
      <c r="B15" s="17" t="s">
        <v>52</v>
      </c>
      <c r="C15" s="6">
        <f t="shared" si="0"/>
        <v>2.2716049382716052E-2</v>
      </c>
      <c r="D15" s="40">
        <v>2.2716049382716052E-2</v>
      </c>
      <c r="E15" s="40">
        <v>2.2716049382716052E-2</v>
      </c>
      <c r="F15" s="40">
        <v>2.2716049382716052E-2</v>
      </c>
      <c r="G15" s="40">
        <v>2.2716049382716052E-2</v>
      </c>
      <c r="H15" s="40">
        <v>2.2716049382716052E-2</v>
      </c>
      <c r="I15" s="40">
        <v>2.2716049382716052E-2</v>
      </c>
      <c r="J15"/>
    </row>
    <row r="16" spans="1:10" x14ac:dyDescent="0.3">
      <c r="A16" s="17">
        <v>16</v>
      </c>
      <c r="B16" s="17" t="s">
        <v>53</v>
      </c>
      <c r="C16" s="6">
        <f t="shared" si="0"/>
        <v>2.4999999999999998E-2</v>
      </c>
      <c r="D16" s="18">
        <v>3.6666666666666667E-2</v>
      </c>
      <c r="E16" s="33">
        <v>2.5000000000000001E-2</v>
      </c>
      <c r="F16" s="33">
        <v>2.5000000000000001E-2</v>
      </c>
      <c r="G16" s="33">
        <v>2.5000000000000001E-2</v>
      </c>
      <c r="H16" s="18">
        <v>1.3333333333333334E-2</v>
      </c>
      <c r="I16" s="33">
        <v>2.5000000000000001E-2</v>
      </c>
      <c r="J16"/>
    </row>
    <row r="17" spans="1:10" x14ac:dyDescent="0.3">
      <c r="A17" s="17">
        <v>17</v>
      </c>
      <c r="B17" s="17" t="s">
        <v>54</v>
      </c>
      <c r="C17" s="6">
        <f t="shared" si="0"/>
        <v>2.2716049382716052E-2</v>
      </c>
      <c r="D17" s="40">
        <v>2.2716049382716052E-2</v>
      </c>
      <c r="E17" s="40">
        <v>2.2716049382716052E-2</v>
      </c>
      <c r="F17" s="40">
        <v>2.2716049382716052E-2</v>
      </c>
      <c r="G17" s="40">
        <v>2.2716049382716052E-2</v>
      </c>
      <c r="H17" s="40">
        <v>2.2716049382716052E-2</v>
      </c>
      <c r="I17" s="40">
        <v>2.2716049382716052E-2</v>
      </c>
      <c r="J17"/>
    </row>
    <row r="18" spans="1:10" x14ac:dyDescent="0.3">
      <c r="A18" s="17">
        <v>18</v>
      </c>
      <c r="B18" s="17" t="s">
        <v>55</v>
      </c>
      <c r="C18" s="6">
        <f t="shared" si="0"/>
        <v>2.2716049382716052E-2</v>
      </c>
      <c r="D18" s="40">
        <v>2.2716049382716052E-2</v>
      </c>
      <c r="E18" s="40">
        <v>2.2716049382716052E-2</v>
      </c>
      <c r="F18" s="40">
        <v>2.2716049382716052E-2</v>
      </c>
      <c r="G18" s="40">
        <v>2.2716049382716052E-2</v>
      </c>
      <c r="H18" s="40">
        <v>2.2716049382716052E-2</v>
      </c>
      <c r="I18" s="40">
        <v>2.2716049382716052E-2</v>
      </c>
      <c r="J18"/>
    </row>
    <row r="19" spans="1:10" x14ac:dyDescent="0.3">
      <c r="A19" s="32">
        <v>19</v>
      </c>
      <c r="B19" s="32" t="s">
        <v>56</v>
      </c>
      <c r="C19" s="6">
        <f t="shared" si="0"/>
        <v>2.2716049382716052E-2</v>
      </c>
      <c r="D19" s="40">
        <v>2.2716049382716052E-2</v>
      </c>
      <c r="E19" s="40">
        <v>2.2716049382716052E-2</v>
      </c>
      <c r="F19" s="40">
        <v>2.2716049382716052E-2</v>
      </c>
      <c r="G19" s="40">
        <v>2.2716049382716052E-2</v>
      </c>
      <c r="H19" s="40">
        <v>2.2716049382716052E-2</v>
      </c>
      <c r="I19" s="40">
        <v>2.2716049382716052E-2</v>
      </c>
      <c r="J19"/>
    </row>
    <row r="20" spans="1:10" x14ac:dyDescent="0.3">
      <c r="A20" s="17">
        <v>20</v>
      </c>
      <c r="B20" s="17" t="s">
        <v>57</v>
      </c>
      <c r="C20" s="6">
        <f>AVERAGE(D20:I20)</f>
        <v>2.148148148148148E-2</v>
      </c>
      <c r="D20" s="33">
        <v>2.148148148148148E-2</v>
      </c>
      <c r="E20" s="33">
        <v>2.148148148148148E-2</v>
      </c>
      <c r="F20" s="33">
        <v>2.148148148148148E-2</v>
      </c>
      <c r="G20" s="18">
        <v>2.2222222222222223E-2</v>
      </c>
      <c r="H20" s="18">
        <v>2.9206349206349205E-2</v>
      </c>
      <c r="I20" s="18">
        <v>1.3015873015873015E-2</v>
      </c>
      <c r="J20"/>
    </row>
    <row r="21" spans="1:10" x14ac:dyDescent="0.3">
      <c r="A21" s="17">
        <v>21</v>
      </c>
      <c r="B21" s="17" t="s">
        <v>58</v>
      </c>
      <c r="C21" s="6">
        <f t="shared" si="0"/>
        <v>2.2716049382716052E-2</v>
      </c>
      <c r="D21" s="40">
        <v>2.2716049382716052E-2</v>
      </c>
      <c r="E21" s="40">
        <v>2.2716049382716052E-2</v>
      </c>
      <c r="F21" s="40">
        <v>2.2716049382716052E-2</v>
      </c>
      <c r="G21" s="40">
        <v>2.2716049382716052E-2</v>
      </c>
      <c r="H21" s="40">
        <v>2.2716049382716052E-2</v>
      </c>
      <c r="I21" s="40">
        <v>2.2716049382716052E-2</v>
      </c>
      <c r="J21"/>
    </row>
    <row r="22" spans="1:10" x14ac:dyDescent="0.3">
      <c r="A22" s="17">
        <v>24</v>
      </c>
      <c r="B22" s="17" t="s">
        <v>59</v>
      </c>
      <c r="C22" s="6">
        <f t="shared" si="0"/>
        <v>2.2716049382716052E-2</v>
      </c>
      <c r="D22" s="40">
        <v>2.2716049382716052E-2</v>
      </c>
      <c r="E22" s="40">
        <v>2.2716049382716052E-2</v>
      </c>
      <c r="F22" s="40">
        <v>2.2716049382716052E-2</v>
      </c>
      <c r="G22" s="40">
        <v>2.2716049382716052E-2</v>
      </c>
      <c r="H22" s="40">
        <v>2.2716049382716052E-2</v>
      </c>
      <c r="I22" s="40">
        <v>2.2716049382716052E-2</v>
      </c>
      <c r="J22"/>
    </row>
    <row r="23" spans="1:10" x14ac:dyDescent="0.3">
      <c r="A23" s="17">
        <v>25</v>
      </c>
      <c r="B23" s="17" t="s">
        <v>60</v>
      </c>
      <c r="C23" s="6">
        <f t="shared" si="0"/>
        <v>2.2716049382716052E-2</v>
      </c>
      <c r="D23" s="40">
        <v>2.2716049382716052E-2</v>
      </c>
      <c r="E23" s="40">
        <v>2.2716049382716052E-2</v>
      </c>
      <c r="F23" s="40">
        <v>2.2716049382716052E-2</v>
      </c>
      <c r="G23" s="40">
        <v>2.2716049382716052E-2</v>
      </c>
      <c r="H23" s="40">
        <v>2.2716049382716052E-2</v>
      </c>
      <c r="I23" s="40">
        <v>2.2716049382716052E-2</v>
      </c>
      <c r="J23"/>
    </row>
    <row r="24" spans="1:10" x14ac:dyDescent="0.3">
      <c r="A24" s="17">
        <v>26</v>
      </c>
      <c r="B24" s="17" t="s">
        <v>61</v>
      </c>
      <c r="C24" s="6">
        <f t="shared" si="0"/>
        <v>2.27160493827161E-2</v>
      </c>
      <c r="D24" s="40">
        <v>2.27160493827161E-2</v>
      </c>
      <c r="E24" s="40">
        <v>2.27160493827161E-2</v>
      </c>
      <c r="F24" s="40">
        <v>2.27160493827161E-2</v>
      </c>
      <c r="G24" s="40">
        <v>2.27160493827161E-2</v>
      </c>
      <c r="H24" s="40">
        <v>2.27160493827161E-2</v>
      </c>
      <c r="I24" s="40">
        <v>2.27160493827161E-2</v>
      </c>
      <c r="J24"/>
    </row>
    <row r="25" spans="1:10" x14ac:dyDescent="0.3">
      <c r="A25" s="32">
        <v>27</v>
      </c>
      <c r="B25" s="32" t="s">
        <v>62</v>
      </c>
      <c r="C25" s="6">
        <f t="shared" si="0"/>
        <v>2.27160493827161E-2</v>
      </c>
      <c r="D25" s="40">
        <v>2.27160493827161E-2</v>
      </c>
      <c r="E25" s="40">
        <v>2.27160493827161E-2</v>
      </c>
      <c r="F25" s="40">
        <v>2.27160493827161E-2</v>
      </c>
      <c r="G25" s="40">
        <v>2.27160493827161E-2</v>
      </c>
      <c r="H25" s="40">
        <v>2.27160493827161E-2</v>
      </c>
      <c r="I25" s="40">
        <v>2.27160493827161E-2</v>
      </c>
      <c r="J25"/>
    </row>
    <row r="26" spans="1:10" x14ac:dyDescent="0.3">
      <c r="A26" s="17">
        <v>28</v>
      </c>
      <c r="B26" s="17" t="s">
        <v>63</v>
      </c>
      <c r="C26" s="6">
        <f t="shared" si="0"/>
        <v>2.103382885286284E-2</v>
      </c>
      <c r="D26" s="40">
        <v>2.103382885286284E-2</v>
      </c>
      <c r="E26" s="40">
        <v>2.103382885286284E-2</v>
      </c>
      <c r="F26" s="40">
        <v>2.103382885286284E-2</v>
      </c>
      <c r="G26" s="40">
        <v>2.103382885286284E-2</v>
      </c>
      <c r="H26" s="40">
        <v>2.103382885286284E-2</v>
      </c>
      <c r="I26" s="40">
        <v>2.103382885286284E-2</v>
      </c>
      <c r="J26"/>
    </row>
    <row r="27" spans="1:10" x14ac:dyDescent="0.3">
      <c r="A27" s="17">
        <v>29</v>
      </c>
      <c r="B27" s="17" t="s">
        <v>64</v>
      </c>
      <c r="C27" s="6">
        <f t="shared" si="0"/>
        <v>2.103382885286284E-2</v>
      </c>
      <c r="D27" s="40">
        <v>2.103382885286284E-2</v>
      </c>
      <c r="E27" s="40">
        <v>2.103382885286284E-2</v>
      </c>
      <c r="F27" s="40">
        <v>2.103382885286284E-2</v>
      </c>
      <c r="G27" s="40">
        <v>2.103382885286284E-2</v>
      </c>
      <c r="H27" s="40">
        <v>2.103382885286284E-2</v>
      </c>
      <c r="I27" s="40">
        <v>2.103382885286284E-2</v>
      </c>
      <c r="J27"/>
    </row>
    <row r="28" spans="1:10" x14ac:dyDescent="0.3">
      <c r="F28"/>
      <c r="H28"/>
      <c r="J28"/>
    </row>
    <row r="29" spans="1:10" x14ac:dyDescent="0.3">
      <c r="B29" s="17" t="s">
        <v>14</v>
      </c>
      <c r="C29" s="6">
        <f>AVERAGE(C2:C27)</f>
        <v>2.1768662462325204E-2</v>
      </c>
      <c r="D29" s="6">
        <f>AVERAGE(D2:D27)</f>
        <v>2.2084006391308933E-2</v>
      </c>
      <c r="E29" s="6">
        <f t="shared" ref="E29:I29" si="1">AVERAGE(E2:E27)</f>
        <v>2.2930281785095638E-2</v>
      </c>
      <c r="F29" s="6">
        <f t="shared" si="1"/>
        <v>2.1926639723016474E-2</v>
      </c>
      <c r="G29" s="6">
        <f t="shared" si="1"/>
        <v>2.1324382380101179E-2</v>
      </c>
      <c r="H29" s="6">
        <f t="shared" si="1"/>
        <v>2.294291313684451E-2</v>
      </c>
      <c r="I29" s="6">
        <f t="shared" si="1"/>
        <v>1.940375135758448E-2</v>
      </c>
      <c r="J29" s="6">
        <f>AVERAGE(D29:I29)</f>
        <v>2.1768662462325204E-2</v>
      </c>
    </row>
    <row r="30" spans="1:10" x14ac:dyDescent="0.3">
      <c r="B30" s="17" t="s">
        <v>17</v>
      </c>
      <c r="C30" s="6">
        <f>MIN(C2:C27)</f>
        <v>4.9748678535525498E-3</v>
      </c>
      <c r="F30"/>
      <c r="H30"/>
      <c r="J30"/>
    </row>
    <row r="31" spans="1:10" x14ac:dyDescent="0.3">
      <c r="B31" s="17" t="s">
        <v>16</v>
      </c>
      <c r="C31" s="6">
        <f>MAX(C2:C27)</f>
        <v>3.3916921264955026E-2</v>
      </c>
      <c r="F31"/>
      <c r="H31"/>
      <c r="J31"/>
    </row>
  </sheetData>
  <sortState ref="G78:H82">
    <sortCondition ref="G7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80" sqref="G80"/>
    </sheetView>
  </sheetViews>
  <sheetFormatPr defaultRowHeight="14.4" x14ac:dyDescent="0.3"/>
  <cols>
    <col min="1" max="1" width="15.6640625" bestFit="1" customWidth="1"/>
    <col min="2" max="3" width="16.21875" bestFit="1" customWidth="1"/>
    <col min="4" max="4" width="7.77734375" bestFit="1" customWidth="1"/>
    <col min="5" max="5" width="8.77734375" customWidth="1"/>
    <col min="6" max="6" width="10.5546875" bestFit="1" customWidth="1"/>
    <col min="7" max="7" width="15.21875" bestFit="1" customWidth="1"/>
    <col min="8" max="8" width="8.77734375" customWidth="1"/>
    <col min="9" max="9" width="12.5546875" bestFit="1" customWidth="1"/>
    <col min="10" max="10" width="14.77734375" bestFit="1" customWidth="1"/>
    <col min="11" max="12" width="8.77734375" customWidth="1"/>
    <col min="13" max="13" width="9.88671875" bestFit="1" customWidth="1"/>
    <col min="14" max="19" width="8.77734375" customWidth="1"/>
    <col min="20" max="20" width="9.21875" bestFit="1" customWidth="1"/>
    <col min="21" max="21" width="9.77734375" bestFit="1" customWidth="1"/>
  </cols>
  <sheetData>
    <row r="1" spans="1:21" x14ac:dyDescent="0.3">
      <c r="D1" t="s">
        <v>34</v>
      </c>
      <c r="E1" t="s">
        <v>35</v>
      </c>
      <c r="F1" s="4" t="s">
        <v>28</v>
      </c>
      <c r="G1" s="4" t="s">
        <v>32</v>
      </c>
      <c r="H1" s="4" t="s">
        <v>17</v>
      </c>
      <c r="I1" s="4" t="s">
        <v>16</v>
      </c>
      <c r="J1" s="4" t="s">
        <v>32</v>
      </c>
      <c r="K1" s="4" t="s">
        <v>17</v>
      </c>
      <c r="L1" s="4" t="s">
        <v>16</v>
      </c>
      <c r="M1" s="44" t="s">
        <v>32</v>
      </c>
      <c r="N1" s="4" t="s">
        <v>17</v>
      </c>
      <c r="O1" s="4" t="s">
        <v>16</v>
      </c>
      <c r="Q1" s="42" t="s">
        <v>67</v>
      </c>
      <c r="R1" s="3"/>
      <c r="S1" s="3"/>
      <c r="T1" t="s">
        <v>69</v>
      </c>
      <c r="U1" s="41" t="s">
        <v>68</v>
      </c>
    </row>
    <row r="2" spans="1:21" x14ac:dyDescent="0.3">
      <c r="A2" s="7"/>
      <c r="B2" s="7"/>
      <c r="C2" s="7"/>
      <c r="D2" s="7"/>
      <c r="E2" s="11" t="s">
        <v>36</v>
      </c>
      <c r="F2" s="12" t="s">
        <v>29</v>
      </c>
      <c r="G2" s="12" t="s">
        <v>30</v>
      </c>
      <c r="H2" s="12"/>
      <c r="I2" s="12"/>
      <c r="J2" s="12" t="s">
        <v>31</v>
      </c>
      <c r="K2" s="12"/>
      <c r="L2" s="12"/>
      <c r="M2" s="45" t="s">
        <v>33</v>
      </c>
      <c r="N2" s="12"/>
      <c r="O2" s="12"/>
      <c r="Q2" s="3" t="s">
        <v>14</v>
      </c>
      <c r="R2" s="3" t="s">
        <v>17</v>
      </c>
      <c r="S2" s="3" t="s">
        <v>16</v>
      </c>
      <c r="T2" t="s">
        <v>15</v>
      </c>
      <c r="U2" s="41" t="s">
        <v>14</v>
      </c>
    </row>
    <row r="3" spans="1:21" x14ac:dyDescent="0.3">
      <c r="A3" s="4" t="s">
        <v>24</v>
      </c>
      <c r="B3" s="13" t="s">
        <v>3</v>
      </c>
      <c r="C3" s="13" t="s">
        <v>9</v>
      </c>
      <c r="D3" s="13">
        <v>41</v>
      </c>
      <c r="E3" s="10">
        <v>2</v>
      </c>
      <c r="F3">
        <v>2.6</v>
      </c>
      <c r="G3" s="10">
        <v>0.128</v>
      </c>
      <c r="H3" s="10">
        <v>3.0000000000000001E-3</v>
      </c>
      <c r="I3" s="10">
        <v>0.71499999999999997</v>
      </c>
      <c r="J3" s="37">
        <f t="shared" ref="J3:J5" si="0">G3/1.5</f>
        <v>8.533333333333333E-2</v>
      </c>
      <c r="K3" s="37">
        <f t="shared" ref="K3:K5" si="1">H3/1.5</f>
        <v>2E-3</v>
      </c>
      <c r="L3" s="37">
        <f t="shared" ref="L3:L5" si="2">I3/1.5</f>
        <v>0.47666666666666663</v>
      </c>
      <c r="M3" s="18">
        <f t="shared" ref="M3:M5" si="3">J3/$F3</f>
        <v>3.282051282051282E-2</v>
      </c>
      <c r="N3" s="16">
        <f t="shared" ref="N3:N5" si="4">K3/$F3</f>
        <v>7.6923076923076923E-4</v>
      </c>
      <c r="O3" s="16">
        <f t="shared" ref="O3:O5" si="5">L3/$F3</f>
        <v>0.18333333333333332</v>
      </c>
      <c r="Q3" s="3"/>
      <c r="R3" s="3"/>
      <c r="S3" s="3"/>
      <c r="U3" s="41"/>
    </row>
    <row r="4" spans="1:21" x14ac:dyDescent="0.3">
      <c r="A4" s="4"/>
      <c r="B4" s="10" t="s">
        <v>3</v>
      </c>
      <c r="C4" s="10" t="s">
        <v>10</v>
      </c>
      <c r="D4" s="10">
        <v>4</v>
      </c>
      <c r="E4" s="10">
        <v>2</v>
      </c>
      <c r="F4">
        <v>1.7</v>
      </c>
      <c r="G4" s="10">
        <v>0.111</v>
      </c>
      <c r="H4" s="10">
        <v>9.7000000000000003E-2</v>
      </c>
      <c r="I4" s="10">
        <v>0.14299999999999999</v>
      </c>
      <c r="J4" s="37">
        <f t="shared" si="0"/>
        <v>7.3999999999999996E-2</v>
      </c>
      <c r="K4" s="37">
        <f t="shared" si="1"/>
        <v>6.4666666666666664E-2</v>
      </c>
      <c r="L4" s="37">
        <f t="shared" si="2"/>
        <v>9.5333333333333325E-2</v>
      </c>
      <c r="M4" s="18">
        <f t="shared" si="3"/>
        <v>4.3529411764705879E-2</v>
      </c>
      <c r="N4" s="15">
        <f t="shared" si="4"/>
        <v>3.8039215686274511E-2</v>
      </c>
      <c r="O4" s="16">
        <f t="shared" si="5"/>
        <v>5.6078431372549017E-2</v>
      </c>
      <c r="Q4" s="3"/>
      <c r="R4" s="3"/>
      <c r="S4" s="3"/>
      <c r="U4" s="41"/>
    </row>
    <row r="5" spans="1:21" x14ac:dyDescent="0.3">
      <c r="A5" s="4"/>
      <c r="B5" s="10" t="s">
        <v>3</v>
      </c>
      <c r="C5" s="10" t="s">
        <v>18</v>
      </c>
      <c r="D5" s="10">
        <v>131</v>
      </c>
      <c r="E5" s="10">
        <v>4</v>
      </c>
      <c r="F5">
        <v>6.2</v>
      </c>
      <c r="G5" s="10">
        <v>9.1999999999999998E-2</v>
      </c>
      <c r="H5" s="25">
        <v>-0.08</v>
      </c>
      <c r="I5" s="20">
        <v>1.03</v>
      </c>
      <c r="J5" s="37">
        <f t="shared" si="0"/>
        <v>6.133333333333333E-2</v>
      </c>
      <c r="K5" s="37">
        <f t="shared" si="1"/>
        <v>-5.3333333333333337E-2</v>
      </c>
      <c r="L5" s="37">
        <f t="shared" si="2"/>
        <v>0.68666666666666665</v>
      </c>
      <c r="M5" s="18">
        <f t="shared" si="3"/>
        <v>9.892473118279569E-3</v>
      </c>
      <c r="N5" s="15">
        <f t="shared" si="4"/>
        <v>-8.6021505376344086E-3</v>
      </c>
      <c r="O5" s="16">
        <f t="shared" si="5"/>
        <v>0.11075268817204301</v>
      </c>
      <c r="Q5" s="3"/>
      <c r="R5" s="3"/>
      <c r="S5" s="3"/>
      <c r="U5" s="41"/>
    </row>
    <row r="6" spans="1:21" x14ac:dyDescent="0.3">
      <c r="A6" s="4"/>
      <c r="B6" s="10" t="s">
        <v>3</v>
      </c>
      <c r="C6" s="10" t="s">
        <v>12</v>
      </c>
      <c r="D6" s="10">
        <v>15</v>
      </c>
      <c r="E6" s="10">
        <v>2</v>
      </c>
      <c r="F6" s="4">
        <v>2.9</v>
      </c>
      <c r="G6" s="4">
        <v>0.215</v>
      </c>
      <c r="H6" s="4">
        <v>7.0000000000000001E-3</v>
      </c>
      <c r="I6" s="16">
        <v>1.64</v>
      </c>
      <c r="J6" s="37">
        <f t="shared" ref="J6:L9" si="6">G6/1.5</f>
        <v>0.14333333333333334</v>
      </c>
      <c r="K6" s="37">
        <f t="shared" si="6"/>
        <v>4.6666666666666671E-3</v>
      </c>
      <c r="L6" s="37">
        <f t="shared" si="6"/>
        <v>1.0933333333333333</v>
      </c>
      <c r="M6" s="18">
        <f t="shared" ref="M6:O9" si="7">J6/$F6</f>
        <v>4.9425287356321845E-2</v>
      </c>
      <c r="N6" s="15">
        <f t="shared" si="7"/>
        <v>1.6091954022988508E-3</v>
      </c>
      <c r="O6" s="16">
        <f t="shared" si="7"/>
        <v>0.37701149425287356</v>
      </c>
      <c r="Q6" s="33">
        <f>AVERAGE(M3:M6)</f>
        <v>3.3916921264955026E-2</v>
      </c>
      <c r="R6" s="33">
        <f t="shared" ref="R6:S6" si="8">AVERAGE(N3:N6)</f>
        <v>7.9538728300424313E-3</v>
      </c>
      <c r="S6" s="33">
        <f t="shared" si="8"/>
        <v>0.1817939867826997</v>
      </c>
      <c r="U6" s="41"/>
    </row>
    <row r="7" spans="1:21" x14ac:dyDescent="0.3">
      <c r="A7" s="4"/>
      <c r="B7" s="10" t="s">
        <v>1</v>
      </c>
      <c r="C7" s="10" t="s">
        <v>10</v>
      </c>
      <c r="D7" s="10">
        <v>4</v>
      </c>
      <c r="E7" s="10">
        <v>2</v>
      </c>
      <c r="F7" s="26">
        <v>3</v>
      </c>
      <c r="G7" s="4">
        <v>0.10100000000000001</v>
      </c>
      <c r="H7" s="4">
        <v>9.7000000000000003E-2</v>
      </c>
      <c r="I7" s="4">
        <v>0.14299999999999999</v>
      </c>
      <c r="J7" s="37">
        <f>G7/1.5</f>
        <v>6.7333333333333342E-2</v>
      </c>
      <c r="K7" s="37">
        <f t="shared" si="6"/>
        <v>6.4666666666666664E-2</v>
      </c>
      <c r="L7" s="37">
        <f t="shared" si="6"/>
        <v>9.5333333333333325E-2</v>
      </c>
      <c r="M7" s="18">
        <f t="shared" si="7"/>
        <v>2.2444444444444447E-2</v>
      </c>
      <c r="N7" s="15">
        <f t="shared" si="7"/>
        <v>2.1555555555555553E-2</v>
      </c>
      <c r="O7" s="16">
        <f t="shared" si="7"/>
        <v>3.1777777777777773E-2</v>
      </c>
      <c r="Q7" s="3"/>
      <c r="R7" s="3"/>
      <c r="S7" s="3"/>
      <c r="U7" s="41"/>
    </row>
    <row r="8" spans="1:21" x14ac:dyDescent="0.3">
      <c r="A8" s="4"/>
      <c r="B8" s="10" t="s">
        <v>1</v>
      </c>
      <c r="C8" s="10" t="s">
        <v>13</v>
      </c>
      <c r="D8" s="10">
        <v>16</v>
      </c>
      <c r="E8" s="10">
        <v>4</v>
      </c>
      <c r="F8" s="4">
        <v>1.2</v>
      </c>
      <c r="G8" s="4">
        <v>8.1000000000000003E-2</v>
      </c>
      <c r="H8" s="5">
        <v>-3.0000000000000001E-3</v>
      </c>
      <c r="I8" s="4">
        <v>0.35499999999999998</v>
      </c>
      <c r="J8" s="37">
        <f t="shared" si="6"/>
        <v>5.3999999999999999E-2</v>
      </c>
      <c r="K8" s="37">
        <f t="shared" si="6"/>
        <v>-2E-3</v>
      </c>
      <c r="L8" s="37">
        <f t="shared" si="6"/>
        <v>0.23666666666666666</v>
      </c>
      <c r="M8" s="23">
        <f t="shared" si="7"/>
        <v>4.4999999999999998E-2</v>
      </c>
      <c r="N8" s="24">
        <f t="shared" si="7"/>
        <v>-1.6666666666666668E-3</v>
      </c>
      <c r="O8" s="24">
        <f t="shared" si="7"/>
        <v>0.19722222222222222</v>
      </c>
      <c r="Q8" s="3"/>
      <c r="R8" s="3"/>
      <c r="S8" s="3"/>
      <c r="U8" s="41"/>
    </row>
    <row r="9" spans="1:21" x14ac:dyDescent="0.3">
      <c r="A9" s="4"/>
      <c r="B9" s="10" t="s">
        <v>1</v>
      </c>
      <c r="C9" s="10" t="s">
        <v>11</v>
      </c>
      <c r="D9" s="10">
        <v>8</v>
      </c>
      <c r="E9" s="10">
        <v>4</v>
      </c>
      <c r="F9" s="4">
        <v>3.5</v>
      </c>
      <c r="G9" s="4">
        <v>2.5999999999999999E-2</v>
      </c>
      <c r="H9" s="5">
        <v>-5.8000000000000003E-2</v>
      </c>
      <c r="I9" s="4">
        <v>9.7000000000000003E-2</v>
      </c>
      <c r="J9" s="37">
        <f t="shared" si="6"/>
        <v>1.7333333333333333E-2</v>
      </c>
      <c r="K9" s="37">
        <f t="shared" si="6"/>
        <v>-3.8666666666666669E-2</v>
      </c>
      <c r="L9" s="37">
        <f t="shared" si="6"/>
        <v>6.4666666666666664E-2</v>
      </c>
      <c r="M9" s="18">
        <f t="shared" si="7"/>
        <v>4.952380952380952E-3</v>
      </c>
      <c r="N9" s="15">
        <f t="shared" si="7"/>
        <v>-1.1047619047619047E-2</v>
      </c>
      <c r="O9" s="16">
        <f t="shared" si="7"/>
        <v>1.8476190476190476E-2</v>
      </c>
      <c r="Q9" s="3"/>
      <c r="R9" s="3"/>
      <c r="S9" s="3"/>
      <c r="U9" s="41"/>
    </row>
    <row r="10" spans="1:21" x14ac:dyDescent="0.3">
      <c r="A10" s="4"/>
      <c r="B10" s="10" t="s">
        <v>1</v>
      </c>
      <c r="C10" s="10" t="s">
        <v>18</v>
      </c>
      <c r="D10" s="10">
        <v>64</v>
      </c>
      <c r="E10" s="10">
        <v>5</v>
      </c>
      <c r="F10" s="4">
        <v>2.6</v>
      </c>
      <c r="G10" s="4">
        <v>5.0999999999999997E-2</v>
      </c>
      <c r="H10" s="5">
        <v>-3.3000000000000002E-2</v>
      </c>
      <c r="I10" s="4">
        <v>0.22500000000000001</v>
      </c>
      <c r="J10" s="37">
        <f t="shared" ref="J10:J21" si="9">G10/1.5</f>
        <v>3.3999999999999996E-2</v>
      </c>
      <c r="K10" s="37">
        <f t="shared" ref="K10:K21" si="10">H10/1.5</f>
        <v>-2.2000000000000002E-2</v>
      </c>
      <c r="L10" s="37">
        <f t="shared" ref="L10:L21" si="11">I10/1.5</f>
        <v>0.15</v>
      </c>
      <c r="M10" s="18">
        <f t="shared" ref="M10:M21" si="12">J10/$F10</f>
        <v>1.3076923076923075E-2</v>
      </c>
      <c r="N10" s="15">
        <f t="shared" ref="N10:N21" si="13">K10/$F10</f>
        <v>-8.4615384615384613E-3</v>
      </c>
      <c r="O10" s="16">
        <f t="shared" ref="O10:O21" si="14">L10/$F10</f>
        <v>5.7692307692307689E-2</v>
      </c>
      <c r="Q10" s="3"/>
      <c r="R10" s="3"/>
      <c r="S10" s="3"/>
      <c r="U10" s="41"/>
    </row>
    <row r="11" spans="1:21" x14ac:dyDescent="0.3">
      <c r="A11" s="4"/>
      <c r="B11" s="10" t="s">
        <v>1</v>
      </c>
      <c r="C11" s="10" t="s">
        <v>12</v>
      </c>
      <c r="D11" s="10">
        <v>1</v>
      </c>
      <c r="E11" s="10">
        <v>3</v>
      </c>
      <c r="F11" s="4">
        <v>2.1</v>
      </c>
      <c r="G11" s="4">
        <v>6.2E-2</v>
      </c>
      <c r="H11" s="19">
        <v>6.2E-2</v>
      </c>
      <c r="I11" s="19">
        <v>6.2E-2</v>
      </c>
      <c r="J11" s="37">
        <f t="shared" si="9"/>
        <v>4.1333333333333333E-2</v>
      </c>
      <c r="K11" s="37">
        <f t="shared" si="10"/>
        <v>4.1333333333333333E-2</v>
      </c>
      <c r="L11" s="37">
        <f t="shared" si="11"/>
        <v>4.1333333333333333E-2</v>
      </c>
      <c r="M11" s="18">
        <f t="shared" si="12"/>
        <v>1.968253968253968E-2</v>
      </c>
      <c r="N11" s="15">
        <f t="shared" si="13"/>
        <v>1.968253968253968E-2</v>
      </c>
      <c r="O11" s="16">
        <f t="shared" si="14"/>
        <v>1.968253968253968E-2</v>
      </c>
      <c r="Q11" s="33">
        <f>AVERAGE(M9:M11,M7)</f>
        <v>1.5039072039072038E-2</v>
      </c>
      <c r="R11" s="33">
        <f t="shared" ref="R11:S11" si="15">AVERAGE(N7:N11)</f>
        <v>4.0124542124542108E-3</v>
      </c>
      <c r="S11" s="33">
        <f t="shared" si="15"/>
        <v>6.4970207570207578E-2</v>
      </c>
      <c r="U11" s="41"/>
    </row>
    <row r="12" spans="1:21" x14ac:dyDescent="0.3">
      <c r="A12" s="4"/>
      <c r="B12" s="10" t="s">
        <v>0</v>
      </c>
      <c r="C12" s="10" t="s">
        <v>10</v>
      </c>
      <c r="D12" s="10">
        <v>1</v>
      </c>
      <c r="E12" s="10">
        <v>1</v>
      </c>
      <c r="F12" s="4">
        <v>1.8</v>
      </c>
      <c r="G12" s="4">
        <v>0.14199999999999999</v>
      </c>
      <c r="H12" s="19">
        <v>0.14199999999999999</v>
      </c>
      <c r="I12" s="19">
        <v>0.14199999999999999</v>
      </c>
      <c r="J12" s="37">
        <f t="shared" si="9"/>
        <v>9.4666666666666663E-2</v>
      </c>
      <c r="K12" s="37">
        <f t="shared" si="10"/>
        <v>9.4666666666666663E-2</v>
      </c>
      <c r="L12" s="37">
        <f t="shared" si="11"/>
        <v>9.4666666666666663E-2</v>
      </c>
      <c r="M12" s="23">
        <f t="shared" si="12"/>
        <v>5.2592592592592587E-2</v>
      </c>
      <c r="N12" s="24">
        <f t="shared" si="13"/>
        <v>5.2592592592592587E-2</v>
      </c>
      <c r="O12" s="24">
        <f t="shared" si="14"/>
        <v>5.2592592592592587E-2</v>
      </c>
      <c r="Q12" s="3"/>
      <c r="R12" s="3"/>
      <c r="S12" s="3"/>
      <c r="U12" s="41"/>
    </row>
    <row r="13" spans="1:21" x14ac:dyDescent="0.3">
      <c r="A13" s="4"/>
      <c r="B13" s="10" t="s">
        <v>0</v>
      </c>
      <c r="C13" s="10" t="s">
        <v>13</v>
      </c>
      <c r="D13" s="10">
        <v>2</v>
      </c>
      <c r="E13" s="10">
        <v>3</v>
      </c>
      <c r="F13" s="4">
        <v>2.8</v>
      </c>
      <c r="G13" s="16">
        <v>0.04</v>
      </c>
      <c r="H13" s="14">
        <v>3.5999999999999997E-2</v>
      </c>
      <c r="I13" s="4">
        <v>4.3999999999999997E-2</v>
      </c>
      <c r="J13" s="37">
        <f t="shared" si="9"/>
        <v>2.6666666666666668E-2</v>
      </c>
      <c r="K13" s="37">
        <f t="shared" si="10"/>
        <v>2.3999999999999997E-2</v>
      </c>
      <c r="L13" s="37">
        <f t="shared" si="11"/>
        <v>2.9333333333333333E-2</v>
      </c>
      <c r="M13" s="18">
        <f t="shared" si="12"/>
        <v>9.5238095238095247E-3</v>
      </c>
      <c r="N13" s="15">
        <f t="shared" si="13"/>
        <v>8.5714285714285701E-3</v>
      </c>
      <c r="O13" s="16">
        <f t="shared" si="14"/>
        <v>1.0476190476190477E-2</v>
      </c>
      <c r="Q13" s="3"/>
      <c r="R13" s="3"/>
      <c r="S13" s="3"/>
      <c r="U13" s="41"/>
    </row>
    <row r="14" spans="1:21" x14ac:dyDescent="0.3">
      <c r="A14" s="4"/>
      <c r="B14" s="10" t="s">
        <v>0</v>
      </c>
      <c r="C14" s="10" t="s">
        <v>11</v>
      </c>
      <c r="D14" s="10">
        <v>11</v>
      </c>
      <c r="E14" s="10">
        <v>3</v>
      </c>
      <c r="F14" s="4">
        <v>2.5</v>
      </c>
      <c r="G14" s="4">
        <v>5.1999999999999998E-2</v>
      </c>
      <c r="H14" s="5">
        <v>-2.3E-2</v>
      </c>
      <c r="I14" s="4">
        <v>0.17399999999999999</v>
      </c>
      <c r="J14" s="37">
        <f t="shared" si="9"/>
        <v>3.4666666666666665E-2</v>
      </c>
      <c r="K14" s="37">
        <f t="shared" si="10"/>
        <v>-1.5333333333333332E-2</v>
      </c>
      <c r="L14" s="37">
        <f t="shared" si="11"/>
        <v>0.11599999999999999</v>
      </c>
      <c r="M14" s="18">
        <f t="shared" si="12"/>
        <v>1.3866666666666666E-2</v>
      </c>
      <c r="N14" s="15">
        <f t="shared" si="13"/>
        <v>-6.1333333333333327E-3</v>
      </c>
      <c r="O14" s="16">
        <f t="shared" si="14"/>
        <v>4.6399999999999997E-2</v>
      </c>
      <c r="Q14" s="3"/>
      <c r="R14" s="3"/>
      <c r="S14" s="3"/>
      <c r="U14" s="41"/>
    </row>
    <row r="15" spans="1:21" x14ac:dyDescent="0.3">
      <c r="A15" s="4"/>
      <c r="B15" s="10" t="s">
        <v>0</v>
      </c>
      <c r="C15" s="10" t="s">
        <v>18</v>
      </c>
      <c r="D15" s="10">
        <v>2</v>
      </c>
      <c r="E15" s="10">
        <v>3</v>
      </c>
      <c r="F15" s="4">
        <v>3.5</v>
      </c>
      <c r="G15" s="4">
        <v>5.7000000000000002E-2</v>
      </c>
      <c r="H15" s="4">
        <v>5.7000000000000002E-2</v>
      </c>
      <c r="I15" s="4">
        <v>5.8000000000000003E-2</v>
      </c>
      <c r="J15" s="37">
        <f t="shared" si="9"/>
        <v>3.7999999999999999E-2</v>
      </c>
      <c r="K15" s="37">
        <f t="shared" si="10"/>
        <v>3.7999999999999999E-2</v>
      </c>
      <c r="L15" s="37">
        <f t="shared" si="11"/>
        <v>3.8666666666666669E-2</v>
      </c>
      <c r="M15" s="18">
        <f t="shared" si="12"/>
        <v>1.0857142857142857E-2</v>
      </c>
      <c r="N15" s="15">
        <f t="shared" si="13"/>
        <v>1.0857142857142857E-2</v>
      </c>
      <c r="O15" s="16">
        <f t="shared" si="14"/>
        <v>1.1047619047619047E-2</v>
      </c>
      <c r="Q15" s="33">
        <f>AVERAGE(M13:M15)</f>
        <v>1.1415873015873016E-2</v>
      </c>
      <c r="R15" s="33">
        <f t="shared" ref="R15:S15" si="16">AVERAGE(N13:N15)</f>
        <v>4.4317460317460314E-3</v>
      </c>
      <c r="S15" s="33">
        <f t="shared" si="16"/>
        <v>2.2641269841269841E-2</v>
      </c>
      <c r="U15" s="41"/>
    </row>
    <row r="16" spans="1:21" x14ac:dyDescent="0.3">
      <c r="A16" s="4"/>
      <c r="B16" s="10" t="s">
        <v>6</v>
      </c>
      <c r="C16" s="10" t="s">
        <v>9</v>
      </c>
      <c r="D16" s="10">
        <v>1</v>
      </c>
      <c r="E16" s="10">
        <v>1</v>
      </c>
      <c r="F16" s="4">
        <v>0.4</v>
      </c>
      <c r="G16" s="4">
        <v>0.187</v>
      </c>
      <c r="H16" s="19">
        <v>0.187</v>
      </c>
      <c r="I16" s="19">
        <v>0.187</v>
      </c>
      <c r="J16" s="37">
        <f t="shared" si="9"/>
        <v>0.12466666666666666</v>
      </c>
      <c r="K16" s="37">
        <f t="shared" si="10"/>
        <v>0.12466666666666666</v>
      </c>
      <c r="L16" s="37">
        <f t="shared" si="11"/>
        <v>0.12466666666666666</v>
      </c>
      <c r="M16" s="23">
        <f t="shared" si="12"/>
        <v>0.31166666666666665</v>
      </c>
      <c r="N16" s="24">
        <f t="shared" si="13"/>
        <v>0.31166666666666665</v>
      </c>
      <c r="O16" s="24">
        <f t="shared" si="14"/>
        <v>0.31166666666666665</v>
      </c>
      <c r="Q16" s="3"/>
      <c r="R16" s="3"/>
      <c r="S16" s="3"/>
      <c r="U16" s="41"/>
    </row>
    <row r="17" spans="1:21" x14ac:dyDescent="0.3">
      <c r="A17" s="4"/>
      <c r="B17" s="10" t="s">
        <v>6</v>
      </c>
      <c r="C17" s="10" t="s">
        <v>10</v>
      </c>
      <c r="D17" s="10">
        <v>2</v>
      </c>
      <c r="E17" s="10">
        <v>2</v>
      </c>
      <c r="F17" s="4">
        <v>0.3</v>
      </c>
      <c r="G17" s="4">
        <v>1.4999999999999999E-2</v>
      </c>
      <c r="H17" s="10">
        <v>1.2E-2</v>
      </c>
      <c r="I17" s="4">
        <v>1.7000000000000001E-2</v>
      </c>
      <c r="J17" s="37">
        <f t="shared" si="9"/>
        <v>0.01</v>
      </c>
      <c r="K17" s="37">
        <f t="shared" si="10"/>
        <v>8.0000000000000002E-3</v>
      </c>
      <c r="L17" s="37">
        <f t="shared" si="11"/>
        <v>1.1333333333333334E-2</v>
      </c>
      <c r="M17" s="18">
        <f t="shared" si="12"/>
        <v>3.3333333333333333E-2</v>
      </c>
      <c r="N17" s="15">
        <f t="shared" si="13"/>
        <v>2.6666666666666668E-2</v>
      </c>
      <c r="O17" s="16">
        <f t="shared" si="14"/>
        <v>3.7777777777777785E-2</v>
      </c>
      <c r="Q17" s="3"/>
      <c r="R17" s="3"/>
      <c r="S17" s="3"/>
      <c r="U17" s="41"/>
    </row>
    <row r="18" spans="1:21" x14ac:dyDescent="0.3">
      <c r="A18" s="4"/>
      <c r="B18" s="10" t="s">
        <v>6</v>
      </c>
      <c r="C18" s="10" t="s">
        <v>11</v>
      </c>
      <c r="D18" s="10">
        <v>2</v>
      </c>
      <c r="E18" s="10">
        <v>2</v>
      </c>
      <c r="F18" s="4">
        <v>0.3</v>
      </c>
      <c r="G18" s="4">
        <v>1.0999999999999999E-2</v>
      </c>
      <c r="H18" s="10">
        <v>5.0000000000000001E-3</v>
      </c>
      <c r="I18" s="4">
        <v>1.7999999999999999E-2</v>
      </c>
      <c r="J18" s="37">
        <f t="shared" si="9"/>
        <v>7.3333333333333332E-3</v>
      </c>
      <c r="K18" s="37">
        <f t="shared" si="10"/>
        <v>3.3333333333333335E-3</v>
      </c>
      <c r="L18" s="37">
        <f t="shared" si="11"/>
        <v>1.1999999999999999E-2</v>
      </c>
      <c r="M18" s="18">
        <f t="shared" si="12"/>
        <v>2.4444444444444446E-2</v>
      </c>
      <c r="N18" s="15">
        <f t="shared" si="13"/>
        <v>1.1111111111111112E-2</v>
      </c>
      <c r="O18" s="16">
        <f t="shared" si="14"/>
        <v>3.9999999999999994E-2</v>
      </c>
      <c r="Q18" s="33">
        <f>AVERAGE(M17:M18)</f>
        <v>2.8888888888888888E-2</v>
      </c>
      <c r="R18" s="33">
        <f t="shared" ref="R18:S18" si="17">AVERAGE(N17:N18)</f>
        <v>1.8888888888888889E-2</v>
      </c>
      <c r="S18" s="33">
        <f t="shared" si="17"/>
        <v>3.888888888888889E-2</v>
      </c>
      <c r="U18" s="41"/>
    </row>
    <row r="19" spans="1:21" x14ac:dyDescent="0.3">
      <c r="A19" s="4"/>
      <c r="B19" s="10" t="s">
        <v>7</v>
      </c>
      <c r="C19" s="10" t="s">
        <v>13</v>
      </c>
      <c r="D19" s="10">
        <v>1</v>
      </c>
      <c r="E19" s="10">
        <v>1</v>
      </c>
      <c r="F19" s="4">
        <v>0.4</v>
      </c>
      <c r="G19" s="4">
        <v>3.5999999999999997E-2</v>
      </c>
      <c r="H19" s="19">
        <v>3.5999999999999997E-2</v>
      </c>
      <c r="I19" s="19">
        <v>3.5999999999999997E-2</v>
      </c>
      <c r="J19" s="37">
        <f t="shared" si="9"/>
        <v>2.3999999999999997E-2</v>
      </c>
      <c r="K19" s="37">
        <f t="shared" si="10"/>
        <v>2.3999999999999997E-2</v>
      </c>
      <c r="L19" s="37">
        <f t="shared" si="11"/>
        <v>2.3999999999999997E-2</v>
      </c>
      <c r="M19" s="18">
        <f t="shared" si="12"/>
        <v>5.9999999999999991E-2</v>
      </c>
      <c r="N19" s="15">
        <f t="shared" si="13"/>
        <v>5.9999999999999991E-2</v>
      </c>
      <c r="O19" s="16">
        <f t="shared" si="14"/>
        <v>5.9999999999999991E-2</v>
      </c>
      <c r="Q19" s="3"/>
      <c r="R19" s="3"/>
      <c r="S19" s="3"/>
      <c r="U19" s="41"/>
    </row>
    <row r="20" spans="1:21" x14ac:dyDescent="0.3">
      <c r="A20" s="4"/>
      <c r="B20" s="10" t="s">
        <v>7</v>
      </c>
      <c r="C20" s="10" t="s">
        <v>18</v>
      </c>
      <c r="D20" s="10">
        <v>5</v>
      </c>
      <c r="E20" s="13">
        <v>5</v>
      </c>
      <c r="F20" s="26">
        <v>2</v>
      </c>
      <c r="G20" s="4">
        <v>4.4999999999999998E-2</v>
      </c>
      <c r="H20" s="27">
        <v>1.7000000000000001E-2</v>
      </c>
      <c r="I20" s="16">
        <v>0.08</v>
      </c>
      <c r="J20" s="37">
        <f t="shared" si="9"/>
        <v>0.03</v>
      </c>
      <c r="K20" s="37">
        <f t="shared" si="10"/>
        <v>1.1333333333333334E-2</v>
      </c>
      <c r="L20" s="37">
        <f t="shared" si="11"/>
        <v>5.3333333333333337E-2</v>
      </c>
      <c r="M20" s="18">
        <f t="shared" si="12"/>
        <v>1.4999999999999999E-2</v>
      </c>
      <c r="N20" s="15">
        <f t="shared" si="13"/>
        <v>5.6666666666666671E-3</v>
      </c>
      <c r="O20" s="16">
        <f t="shared" si="14"/>
        <v>2.6666666666666668E-2</v>
      </c>
      <c r="Q20" s="33">
        <f>AVERAGE(M19:M20)</f>
        <v>3.7499999999999992E-2</v>
      </c>
      <c r="R20" s="33">
        <f t="shared" ref="R20:S20" si="18">AVERAGE(N19:N20)</f>
        <v>3.2833333333333325E-2</v>
      </c>
      <c r="S20" s="33">
        <f t="shared" si="18"/>
        <v>4.3333333333333328E-2</v>
      </c>
      <c r="U20" s="41"/>
    </row>
    <row r="21" spans="1:21" x14ac:dyDescent="0.3">
      <c r="A21" s="4"/>
      <c r="B21" s="11" t="s">
        <v>5</v>
      </c>
      <c r="C21" s="11" t="s">
        <v>18</v>
      </c>
      <c r="D21" s="11">
        <v>17</v>
      </c>
      <c r="E21" s="10">
        <v>17</v>
      </c>
      <c r="F21" s="4">
        <v>4.2</v>
      </c>
      <c r="G21" s="4">
        <v>1.4E-2</v>
      </c>
      <c r="H21" s="28">
        <v>-0.13900000000000001</v>
      </c>
      <c r="I21" s="27">
        <v>0.108</v>
      </c>
      <c r="J21" s="37">
        <f t="shared" si="9"/>
        <v>9.3333333333333341E-3</v>
      </c>
      <c r="K21" s="37">
        <f t="shared" si="10"/>
        <v>-9.2666666666666675E-2</v>
      </c>
      <c r="L21" s="37">
        <f t="shared" si="11"/>
        <v>7.1999999999999995E-2</v>
      </c>
      <c r="M21" s="18">
        <f t="shared" si="12"/>
        <v>2.2222222222222222E-3</v>
      </c>
      <c r="N21" s="15">
        <f t="shared" si="13"/>
        <v>-2.2063492063492063E-2</v>
      </c>
      <c r="O21" s="16">
        <f t="shared" si="14"/>
        <v>1.714285714285714E-2</v>
      </c>
      <c r="Q21" s="33">
        <f>AVERAGE(M21)</f>
        <v>2.2222222222222222E-3</v>
      </c>
      <c r="R21" s="43">
        <f t="shared" ref="R21:S21" si="19">AVERAGE(N21)</f>
        <v>-2.2063492063492063E-2</v>
      </c>
      <c r="S21" s="33">
        <f t="shared" si="19"/>
        <v>1.714285714285714E-2</v>
      </c>
      <c r="U21" s="40">
        <f>AVERAGE(Q6:Q21)</f>
        <v>2.1497162905168527E-2</v>
      </c>
    </row>
    <row r="22" spans="1:21" x14ac:dyDescent="0.3">
      <c r="A22" s="4" t="s">
        <v>20</v>
      </c>
      <c r="B22" s="10" t="s">
        <v>2</v>
      </c>
      <c r="C22" s="10" t="s">
        <v>12</v>
      </c>
      <c r="D22" s="10">
        <v>1</v>
      </c>
      <c r="E22" s="10">
        <v>1</v>
      </c>
      <c r="F22">
        <v>20.2</v>
      </c>
      <c r="G22" s="10">
        <v>0.10100000000000001</v>
      </c>
      <c r="H22" s="30">
        <v>0.10100000000000001</v>
      </c>
      <c r="I22" s="30">
        <v>0.10100000000000001</v>
      </c>
      <c r="J22" s="37">
        <f t="shared" ref="J22" si="20">G22/1.5</f>
        <v>6.7333333333333342E-2</v>
      </c>
      <c r="K22" s="37">
        <f t="shared" ref="K22" si="21">H22/1.5</f>
        <v>6.7333333333333342E-2</v>
      </c>
      <c r="L22" s="37">
        <f t="shared" ref="L22" si="22">I22/1.5</f>
        <v>6.7333333333333342E-2</v>
      </c>
      <c r="M22" s="18">
        <f t="shared" ref="M22:O27" si="23">J22/$F22</f>
        <v>3.333333333333334E-3</v>
      </c>
      <c r="N22" s="16">
        <f t="shared" si="23"/>
        <v>3.333333333333334E-3</v>
      </c>
      <c r="O22" s="16">
        <f t="shared" si="23"/>
        <v>3.333333333333334E-3</v>
      </c>
      <c r="Q22" s="3"/>
      <c r="R22" s="3"/>
      <c r="S22" s="3"/>
      <c r="U22" s="41"/>
    </row>
    <row r="23" spans="1:21" x14ac:dyDescent="0.3">
      <c r="A23" s="4"/>
      <c r="B23" s="10" t="s">
        <v>2</v>
      </c>
      <c r="C23" s="10" t="s">
        <v>13</v>
      </c>
      <c r="D23" s="10">
        <v>2</v>
      </c>
      <c r="E23" s="10">
        <v>1</v>
      </c>
      <c r="F23">
        <v>54.1</v>
      </c>
      <c r="G23" s="10">
        <v>0.54200000000000004</v>
      </c>
      <c r="H23" s="20">
        <v>0</v>
      </c>
      <c r="I23" s="10">
        <v>1.0840000000000001</v>
      </c>
      <c r="J23" s="37">
        <f t="shared" ref="J23:J27" si="24">G23/1.5</f>
        <v>0.36133333333333334</v>
      </c>
      <c r="K23" s="37">
        <f t="shared" ref="K23:K27" si="25">H23/1.5</f>
        <v>0</v>
      </c>
      <c r="L23" s="37">
        <f t="shared" ref="L23:L27" si="26">I23/1.5</f>
        <v>0.72266666666666668</v>
      </c>
      <c r="M23" s="18">
        <f t="shared" si="23"/>
        <v>6.678989525569932E-3</v>
      </c>
      <c r="N23" s="16">
        <f t="shared" si="23"/>
        <v>0</v>
      </c>
      <c r="O23" s="16">
        <f t="shared" si="23"/>
        <v>1.3357979051139864E-2</v>
      </c>
      <c r="Q23" s="3"/>
      <c r="R23" s="3"/>
      <c r="S23" s="3"/>
      <c r="U23" s="41"/>
    </row>
    <row r="24" spans="1:21" x14ac:dyDescent="0.3">
      <c r="A24" s="4"/>
      <c r="B24" s="10" t="s">
        <v>2</v>
      </c>
      <c r="C24" s="10" t="s">
        <v>11</v>
      </c>
      <c r="D24" s="10">
        <v>2</v>
      </c>
      <c r="E24" s="10">
        <v>5</v>
      </c>
      <c r="F24">
        <v>11.4</v>
      </c>
      <c r="G24" s="10">
        <v>8.4000000000000005E-2</v>
      </c>
      <c r="H24" s="10">
        <v>1.7999999999999999E-2</v>
      </c>
      <c r="I24" s="10">
        <v>0.15</v>
      </c>
      <c r="J24" s="37">
        <f t="shared" si="24"/>
        <v>5.6000000000000001E-2</v>
      </c>
      <c r="K24" s="37">
        <f t="shared" si="25"/>
        <v>1.1999999999999999E-2</v>
      </c>
      <c r="L24" s="37">
        <f t="shared" si="26"/>
        <v>9.9999999999999992E-2</v>
      </c>
      <c r="M24" s="18">
        <f t="shared" si="23"/>
        <v>4.9122807017543861E-3</v>
      </c>
      <c r="N24" s="16">
        <f t="shared" si="23"/>
        <v>1.0526315789473682E-3</v>
      </c>
      <c r="O24" s="16">
        <f t="shared" si="23"/>
        <v>8.771929824561403E-3</v>
      </c>
      <c r="Q24" s="33">
        <f>AVERAGE(M22:M24)</f>
        <v>4.9748678535525498E-3</v>
      </c>
      <c r="R24" s="33">
        <f t="shared" ref="R24:S24" si="27">AVERAGE(N22:N24)</f>
        <v>1.4619883040935674E-3</v>
      </c>
      <c r="S24" s="33">
        <f t="shared" si="27"/>
        <v>8.4877474030115325E-3</v>
      </c>
      <c r="U24" s="41"/>
    </row>
    <row r="25" spans="1:21" x14ac:dyDescent="0.3">
      <c r="A25" s="4"/>
      <c r="B25" s="10" t="s">
        <v>2</v>
      </c>
      <c r="C25" s="10" t="s">
        <v>18</v>
      </c>
      <c r="D25" s="10">
        <v>3</v>
      </c>
      <c r="E25" s="10">
        <v>2</v>
      </c>
      <c r="F25">
        <v>30.5</v>
      </c>
      <c r="G25" s="2"/>
      <c r="H25" s="2"/>
      <c r="I25" s="2"/>
      <c r="J25" s="38">
        <v>12.7</v>
      </c>
      <c r="K25" s="38">
        <f t="shared" si="25"/>
        <v>0</v>
      </c>
      <c r="L25" s="38">
        <f t="shared" si="26"/>
        <v>0</v>
      </c>
      <c r="M25" s="23">
        <f t="shared" si="23"/>
        <v>0.4163934426229508</v>
      </c>
      <c r="N25" s="24">
        <f t="shared" si="23"/>
        <v>0</v>
      </c>
      <c r="O25" s="24">
        <f t="shared" si="23"/>
        <v>0</v>
      </c>
      <c r="Q25" s="3"/>
      <c r="R25" s="3"/>
      <c r="S25" s="3"/>
      <c r="U25" s="41"/>
    </row>
    <row r="26" spans="1:21" x14ac:dyDescent="0.3">
      <c r="A26" s="4"/>
      <c r="B26" s="10" t="s">
        <v>8</v>
      </c>
      <c r="C26" s="10" t="s">
        <v>9</v>
      </c>
      <c r="D26" s="10">
        <v>2</v>
      </c>
      <c r="E26" s="13">
        <v>4</v>
      </c>
      <c r="F26" s="29">
        <v>15</v>
      </c>
      <c r="G26" s="10">
        <v>0.59399999999999997</v>
      </c>
      <c r="H26" s="10">
        <v>0.53500000000000003</v>
      </c>
      <c r="I26" s="10">
        <v>0.65300000000000002</v>
      </c>
      <c r="J26" s="37">
        <f t="shared" si="24"/>
        <v>0.39599999999999996</v>
      </c>
      <c r="K26" s="37">
        <f t="shared" si="25"/>
        <v>0.35666666666666669</v>
      </c>
      <c r="L26" s="37">
        <f t="shared" si="26"/>
        <v>0.43533333333333335</v>
      </c>
      <c r="M26" s="18">
        <f t="shared" si="23"/>
        <v>2.6399999999999996E-2</v>
      </c>
      <c r="N26" s="16">
        <f t="shared" si="23"/>
        <v>2.377777777777778E-2</v>
      </c>
      <c r="O26" s="16">
        <f t="shared" si="23"/>
        <v>2.9022222222222224E-2</v>
      </c>
      <c r="Q26" s="33">
        <f>AVERAGE(M26)</f>
        <v>2.6399999999999996E-2</v>
      </c>
      <c r="R26" s="33">
        <f t="shared" ref="R26:S26" si="28">AVERAGE(N26)</f>
        <v>2.377777777777778E-2</v>
      </c>
      <c r="S26" s="33">
        <f t="shared" si="28"/>
        <v>2.9022222222222224E-2</v>
      </c>
      <c r="U26" s="41"/>
    </row>
    <row r="27" spans="1:21" x14ac:dyDescent="0.3">
      <c r="A27" s="4"/>
      <c r="B27" s="11" t="s">
        <v>19</v>
      </c>
      <c r="C27" s="11" t="s">
        <v>12</v>
      </c>
      <c r="D27" s="11">
        <v>4</v>
      </c>
      <c r="E27" s="10">
        <v>1</v>
      </c>
      <c r="F27">
        <v>27.8</v>
      </c>
      <c r="G27" s="10">
        <v>1.323</v>
      </c>
      <c r="H27" s="20">
        <v>0</v>
      </c>
      <c r="I27" s="10">
        <v>2.6779999999999999</v>
      </c>
      <c r="J27" s="37">
        <f t="shared" si="24"/>
        <v>0.88200000000000001</v>
      </c>
      <c r="K27" s="37">
        <f t="shared" si="25"/>
        <v>0</v>
      </c>
      <c r="L27" s="37">
        <f t="shared" si="26"/>
        <v>1.7853333333333332</v>
      </c>
      <c r="M27" s="18">
        <f t="shared" si="23"/>
        <v>3.1726618705035972E-2</v>
      </c>
      <c r="N27" s="16">
        <f t="shared" si="23"/>
        <v>0</v>
      </c>
      <c r="O27" s="16">
        <f t="shared" si="23"/>
        <v>6.4220623501199031E-2</v>
      </c>
      <c r="Q27" s="33">
        <f>AVERAGE(M27)</f>
        <v>3.1726618705035972E-2</v>
      </c>
      <c r="R27" s="33">
        <f t="shared" ref="R27" si="29">AVERAGE(N27)</f>
        <v>0</v>
      </c>
      <c r="S27" s="33">
        <f t="shared" ref="S27" si="30">AVERAGE(O27)</f>
        <v>6.4220623501199031E-2</v>
      </c>
      <c r="U27" s="40">
        <f>AVERAGE(Q24:Q27)</f>
        <v>2.103382885286284E-2</v>
      </c>
    </row>
    <row r="28" spans="1:21" x14ac:dyDescent="0.3">
      <c r="A28" s="4" t="s">
        <v>23</v>
      </c>
      <c r="B28" s="10" t="s">
        <v>4</v>
      </c>
      <c r="C28" s="10" t="s">
        <v>10</v>
      </c>
      <c r="D28" s="10">
        <v>4</v>
      </c>
      <c r="E28" s="10">
        <v>1</v>
      </c>
      <c r="F28">
        <v>0.9</v>
      </c>
      <c r="G28" s="22">
        <v>-7.2999999999999995E-2</v>
      </c>
      <c r="H28" s="22">
        <v>-0.34399999999999997</v>
      </c>
      <c r="I28" s="22">
        <v>-2.7E-2</v>
      </c>
      <c r="J28" s="38">
        <f t="shared" ref="J28:J30" si="31">G28/1.5</f>
        <v>-4.8666666666666664E-2</v>
      </c>
      <c r="K28" s="38">
        <f t="shared" ref="K28:K30" si="32">H28/1.5</f>
        <v>-0.22933333333333331</v>
      </c>
      <c r="L28" s="38">
        <f t="shared" ref="L28:L30" si="33">I28/1.5</f>
        <v>-1.7999999999999999E-2</v>
      </c>
      <c r="M28" s="23">
        <f t="shared" ref="M28:M30" si="34">J28/$F28</f>
        <v>-5.4074074074074066E-2</v>
      </c>
      <c r="N28" s="24">
        <f t="shared" ref="N28:N29" si="35">K28/$F28</f>
        <v>-0.25481481481481477</v>
      </c>
      <c r="O28" s="24">
        <f t="shared" ref="O28:O30" si="36">L28/$F28</f>
        <v>-1.9999999999999997E-2</v>
      </c>
      <c r="Q28" s="3"/>
      <c r="R28" s="3"/>
      <c r="S28" s="3"/>
      <c r="U28" s="41"/>
    </row>
    <row r="29" spans="1:21" x14ac:dyDescent="0.3">
      <c r="A29" s="4"/>
      <c r="B29" s="10" t="s">
        <v>4</v>
      </c>
      <c r="C29" s="10" t="s">
        <v>11</v>
      </c>
      <c r="D29" s="10">
        <v>1</v>
      </c>
      <c r="E29" s="10">
        <v>10</v>
      </c>
      <c r="F29">
        <v>0.6</v>
      </c>
      <c r="G29" s="20">
        <v>0.02</v>
      </c>
      <c r="H29" s="21">
        <v>0.02</v>
      </c>
      <c r="I29" s="21">
        <v>0.02</v>
      </c>
      <c r="J29" s="37">
        <f t="shared" si="31"/>
        <v>1.3333333333333334E-2</v>
      </c>
      <c r="K29" s="37">
        <f t="shared" si="32"/>
        <v>1.3333333333333334E-2</v>
      </c>
      <c r="L29" s="37">
        <f t="shared" si="33"/>
        <v>1.3333333333333334E-2</v>
      </c>
      <c r="M29" s="18">
        <f t="shared" si="34"/>
        <v>2.2222222222222223E-2</v>
      </c>
      <c r="N29" s="16">
        <f t="shared" si="35"/>
        <v>2.2222222222222223E-2</v>
      </c>
      <c r="O29" s="16">
        <f t="shared" si="36"/>
        <v>2.2222222222222223E-2</v>
      </c>
      <c r="Q29" s="3"/>
      <c r="R29" s="3"/>
      <c r="S29" s="3"/>
      <c r="U29" s="41"/>
    </row>
    <row r="30" spans="1:21" x14ac:dyDescent="0.3">
      <c r="A30" s="4"/>
      <c r="B30" s="10" t="s">
        <v>4</v>
      </c>
      <c r="C30" s="10" t="s">
        <v>18</v>
      </c>
      <c r="D30" s="10">
        <v>43</v>
      </c>
      <c r="E30" s="10">
        <v>2</v>
      </c>
      <c r="F30">
        <v>2.1</v>
      </c>
      <c r="G30" s="10">
        <v>4.1000000000000002E-2</v>
      </c>
      <c r="H30" s="22">
        <v>-1E-3</v>
      </c>
      <c r="I30" s="10">
        <v>0.113</v>
      </c>
      <c r="J30" s="37">
        <f t="shared" si="31"/>
        <v>2.7333333333333334E-2</v>
      </c>
      <c r="K30" s="37">
        <f t="shared" si="32"/>
        <v>-6.6666666666666664E-4</v>
      </c>
      <c r="L30" s="37">
        <f t="shared" si="33"/>
        <v>7.5333333333333335E-2</v>
      </c>
      <c r="M30" s="18">
        <f t="shared" si="34"/>
        <v>1.3015873015873015E-2</v>
      </c>
      <c r="N30" s="16">
        <f>K30/$F30</f>
        <v>-3.1746031746031746E-4</v>
      </c>
      <c r="O30" s="16">
        <f t="shared" si="36"/>
        <v>3.5873015873015869E-2</v>
      </c>
      <c r="Q30" s="3"/>
      <c r="R30" s="3"/>
      <c r="S30" s="3"/>
      <c r="U30" s="41"/>
    </row>
    <row r="31" spans="1:21" x14ac:dyDescent="0.3">
      <c r="A31" s="4"/>
      <c r="B31" s="10" t="s">
        <v>4</v>
      </c>
      <c r="C31" s="10" t="s">
        <v>12</v>
      </c>
      <c r="D31" s="10">
        <v>4</v>
      </c>
      <c r="E31" s="10">
        <v>4</v>
      </c>
      <c r="F31" s="4">
        <v>2.1</v>
      </c>
      <c r="G31" s="4">
        <v>9.1999999999999998E-2</v>
      </c>
      <c r="H31" s="4">
        <v>4.8000000000000001E-2</v>
      </c>
      <c r="I31" s="4">
        <v>0.13400000000000001</v>
      </c>
      <c r="J31" s="37">
        <f t="shared" ref="J31:L33" si="37">G31/1.5</f>
        <v>6.133333333333333E-2</v>
      </c>
      <c r="K31" s="37">
        <f t="shared" si="37"/>
        <v>3.2000000000000001E-2</v>
      </c>
      <c r="L31" s="37">
        <f t="shared" si="37"/>
        <v>8.9333333333333334E-2</v>
      </c>
      <c r="M31" s="18">
        <f>J31/$F31</f>
        <v>2.9206349206349205E-2</v>
      </c>
      <c r="N31" s="16">
        <f>K31/$F31</f>
        <v>1.5238095238095238E-2</v>
      </c>
      <c r="O31" s="16">
        <f>L31/$F31</f>
        <v>4.2539682539682537E-2</v>
      </c>
      <c r="Q31" s="33">
        <f>AVERAGE(M29:M31)</f>
        <v>2.148148148148148E-2</v>
      </c>
      <c r="R31" s="33">
        <f t="shared" ref="R31:S31" si="38">AVERAGE(N29:N31)</f>
        <v>1.2380952380952381E-2</v>
      </c>
      <c r="S31" s="33">
        <f t="shared" si="38"/>
        <v>3.3544973544973544E-2</v>
      </c>
      <c r="U31" s="41"/>
    </row>
    <row r="32" spans="1:21" x14ac:dyDescent="0.3">
      <c r="A32" s="4"/>
      <c r="B32" s="10" t="s">
        <v>21</v>
      </c>
      <c r="C32" s="10" t="s">
        <v>9</v>
      </c>
      <c r="D32" s="10">
        <v>3</v>
      </c>
      <c r="E32" s="10">
        <v>3</v>
      </c>
      <c r="F32" s="4">
        <v>0.4</v>
      </c>
      <c r="G32" s="4">
        <v>8.9999999999999993E-3</v>
      </c>
      <c r="H32" s="4">
        <v>3.0000000000000001E-3</v>
      </c>
      <c r="I32" s="4">
        <v>1.9E-2</v>
      </c>
      <c r="J32" s="37">
        <f t="shared" si="37"/>
        <v>5.9999999999999993E-3</v>
      </c>
      <c r="K32" s="37">
        <f t="shared" si="37"/>
        <v>2E-3</v>
      </c>
      <c r="L32" s="37">
        <f t="shared" si="37"/>
        <v>1.2666666666666666E-2</v>
      </c>
      <c r="M32" s="18">
        <f>J32/$F32</f>
        <v>1.4999999999999998E-2</v>
      </c>
      <c r="N32" s="16">
        <f>K32/$F32</f>
        <v>5.0000000000000001E-3</v>
      </c>
      <c r="O32" s="16">
        <f>L32/$F32</f>
        <v>3.1666666666666662E-2</v>
      </c>
      <c r="Q32" s="3"/>
      <c r="R32" s="3"/>
      <c r="S32" s="3"/>
      <c r="U32" s="41"/>
    </row>
    <row r="33" spans="1:21" x14ac:dyDescent="0.3">
      <c r="A33" s="4"/>
      <c r="B33" s="10" t="s">
        <v>21</v>
      </c>
      <c r="C33" s="10" t="s">
        <v>18</v>
      </c>
      <c r="D33" s="10">
        <v>2</v>
      </c>
      <c r="E33" s="10">
        <v>2</v>
      </c>
      <c r="F33" s="4">
        <v>1.4</v>
      </c>
      <c r="G33" s="4">
        <v>3.5000000000000003E-2</v>
      </c>
      <c r="H33" s="16">
        <v>0.03</v>
      </c>
      <c r="I33" s="16">
        <v>0.04</v>
      </c>
      <c r="J33" s="37">
        <f t="shared" si="37"/>
        <v>2.3333333333333334E-2</v>
      </c>
      <c r="K33" s="37">
        <f t="shared" si="37"/>
        <v>0.02</v>
      </c>
      <c r="L33" s="37">
        <f t="shared" si="37"/>
        <v>2.6666666666666668E-2</v>
      </c>
      <c r="M33" s="18">
        <f>J33/$F33</f>
        <v>1.666666666666667E-2</v>
      </c>
      <c r="N33" s="16">
        <f>K33/$F33</f>
        <v>1.4285714285714287E-2</v>
      </c>
      <c r="O33" s="16">
        <f>L33/$F33</f>
        <v>1.9047619047619049E-2</v>
      </c>
      <c r="Q33" s="3"/>
      <c r="R33" s="3"/>
      <c r="S33" s="3"/>
      <c r="U33" s="41"/>
    </row>
    <row r="34" spans="1:21" x14ac:dyDescent="0.3">
      <c r="A34" s="4"/>
      <c r="B34" s="10" t="s">
        <v>21</v>
      </c>
      <c r="C34" s="10" t="s">
        <v>12</v>
      </c>
      <c r="D34" s="10">
        <v>5</v>
      </c>
      <c r="E34" s="10">
        <v>3</v>
      </c>
      <c r="F34" s="4">
        <v>1.1000000000000001</v>
      </c>
      <c r="G34" s="4">
        <v>5.5E-2</v>
      </c>
      <c r="H34" s="4">
        <v>3.3000000000000002E-2</v>
      </c>
      <c r="I34" s="4">
        <v>7.5999999999999998E-2</v>
      </c>
      <c r="J34" s="37">
        <f t="shared" ref="J34:J36" si="39">G34/1.5</f>
        <v>3.6666666666666667E-2</v>
      </c>
      <c r="K34" s="37">
        <f t="shared" ref="K34:K36" si="40">H34/1.5</f>
        <v>2.2000000000000002E-2</v>
      </c>
      <c r="L34" s="37">
        <f t="shared" ref="L34:L36" si="41">I34/1.5</f>
        <v>5.0666666666666665E-2</v>
      </c>
      <c r="M34" s="18">
        <f t="shared" ref="M34:M36" si="42">J34/$F34</f>
        <v>3.3333333333333333E-2</v>
      </c>
      <c r="N34" s="16">
        <f t="shared" ref="N34:N36" si="43">K34/$F34</f>
        <v>0.02</v>
      </c>
      <c r="O34" s="16">
        <f t="shared" ref="O34:O36" si="44">L34/$F34</f>
        <v>4.6060606060606059E-2</v>
      </c>
      <c r="Q34" s="33">
        <f>AVERAGE(M32:M34)</f>
        <v>2.1666666666666667E-2</v>
      </c>
      <c r="R34" s="33">
        <f t="shared" ref="R34:S34" si="45">AVERAGE(N32:N34)</f>
        <v>1.3095238095238096E-2</v>
      </c>
      <c r="S34" s="33">
        <f t="shared" si="45"/>
        <v>3.2258297258297257E-2</v>
      </c>
      <c r="U34" s="41"/>
    </row>
    <row r="35" spans="1:21" x14ac:dyDescent="0.3">
      <c r="A35" s="4"/>
      <c r="B35" s="10" t="s">
        <v>22</v>
      </c>
      <c r="C35" s="10" t="s">
        <v>9</v>
      </c>
      <c r="D35" s="10">
        <v>21</v>
      </c>
      <c r="E35" s="13">
        <v>1</v>
      </c>
      <c r="F35" s="4">
        <v>0.8</v>
      </c>
      <c r="G35" s="4">
        <v>4.3999999999999997E-2</v>
      </c>
      <c r="H35" s="4">
        <v>1E-3</v>
      </c>
      <c r="I35" s="4">
        <v>0.124</v>
      </c>
      <c r="J35" s="37">
        <f t="shared" si="39"/>
        <v>2.9333333333333333E-2</v>
      </c>
      <c r="K35" s="37">
        <f t="shared" si="40"/>
        <v>6.6666666666666664E-4</v>
      </c>
      <c r="L35" s="37">
        <f t="shared" si="41"/>
        <v>8.2666666666666666E-2</v>
      </c>
      <c r="M35" s="18">
        <f t="shared" si="42"/>
        <v>3.6666666666666667E-2</v>
      </c>
      <c r="N35" s="16">
        <f t="shared" si="43"/>
        <v>8.3333333333333328E-4</v>
      </c>
      <c r="O35" s="16">
        <f t="shared" si="44"/>
        <v>0.10333333333333333</v>
      </c>
      <c r="Q35" s="3"/>
      <c r="R35" s="3"/>
      <c r="S35" s="3"/>
      <c r="U35" s="41"/>
    </row>
    <row r="36" spans="1:21" x14ac:dyDescent="0.3">
      <c r="A36" s="4"/>
      <c r="B36" s="11" t="s">
        <v>22</v>
      </c>
      <c r="C36" s="11" t="s">
        <v>12</v>
      </c>
      <c r="D36" s="11">
        <v>1</v>
      </c>
      <c r="E36" s="10">
        <v>1</v>
      </c>
      <c r="F36" s="4">
        <v>0.3</v>
      </c>
      <c r="G36" s="4">
        <v>6.0000000000000001E-3</v>
      </c>
      <c r="H36" s="19">
        <v>6.0000000000000001E-3</v>
      </c>
      <c r="I36" s="19">
        <v>6.0000000000000001E-3</v>
      </c>
      <c r="J36" s="37">
        <f t="shared" si="39"/>
        <v>4.0000000000000001E-3</v>
      </c>
      <c r="K36" s="37">
        <f t="shared" si="40"/>
        <v>4.0000000000000001E-3</v>
      </c>
      <c r="L36" s="37">
        <f t="shared" si="41"/>
        <v>4.0000000000000001E-3</v>
      </c>
      <c r="M36" s="18">
        <f t="shared" si="42"/>
        <v>1.3333333333333334E-2</v>
      </c>
      <c r="N36" s="16">
        <f t="shared" si="43"/>
        <v>1.3333333333333334E-2</v>
      </c>
      <c r="O36" s="16">
        <f t="shared" si="44"/>
        <v>1.3333333333333334E-2</v>
      </c>
      <c r="Q36" s="33">
        <f>AVERAGE(M35:M36)</f>
        <v>2.5000000000000001E-2</v>
      </c>
      <c r="R36" s="33">
        <f t="shared" ref="R36:S36" si="46">AVERAGE(N35:N36)</f>
        <v>7.0833333333333338E-3</v>
      </c>
      <c r="S36" s="33">
        <f t="shared" si="46"/>
        <v>5.8333333333333334E-2</v>
      </c>
      <c r="U36" s="40">
        <f>AVERAGE(Q31:Q36)</f>
        <v>2.2716049382716052E-2</v>
      </c>
    </row>
    <row r="37" spans="1:21" s="47" customFormat="1" x14ac:dyDescent="0.3">
      <c r="A37" s="35"/>
      <c r="B37" s="27"/>
      <c r="C37" s="27"/>
      <c r="D37" s="27"/>
      <c r="E37" s="46"/>
      <c r="F37" s="35"/>
      <c r="G37" s="35"/>
      <c r="H37" s="35"/>
      <c r="I37" s="35"/>
      <c r="J37" s="37"/>
      <c r="K37" s="37"/>
      <c r="L37" s="37"/>
      <c r="M37" s="37"/>
      <c r="N37" s="37"/>
      <c r="O37" s="37"/>
      <c r="Q37" s="39"/>
      <c r="R37" s="39"/>
      <c r="S37" s="39"/>
      <c r="U37" s="39"/>
    </row>
    <row r="38" spans="1:21" x14ac:dyDescent="0.3">
      <c r="A38" s="4"/>
      <c r="B38" s="10"/>
      <c r="C38" s="13" t="s">
        <v>9</v>
      </c>
      <c r="Q38" s="6">
        <f>AVERAGE(M3,M32,M35,M26)</f>
        <v>2.772179487179487E-2</v>
      </c>
      <c r="T38" s="6">
        <f>MEDIAN(M3,M32,M35,M26)</f>
        <v>2.9610256410256407E-2</v>
      </c>
    </row>
    <row r="39" spans="1:21" x14ac:dyDescent="0.3">
      <c r="C39" s="10" t="s">
        <v>10</v>
      </c>
      <c r="Q39" s="6">
        <f>AVERAGE(M4,M7,M12,M17)</f>
        <v>3.797494553376906E-2</v>
      </c>
      <c r="T39" s="6">
        <f>MEDIAN(M4,M7,M12,M17)</f>
        <v>3.8431372549019606E-2</v>
      </c>
    </row>
    <row r="40" spans="1:21" x14ac:dyDescent="0.3">
      <c r="C40" s="10" t="s">
        <v>13</v>
      </c>
      <c r="Q40" s="6">
        <f>AVERAGE(M8,M13,M19,M23)</f>
        <v>3.0300699762344861E-2</v>
      </c>
      <c r="T40" s="6">
        <f>MEDIAN(M8,M13,M19,M23)</f>
        <v>2.7261904761904762E-2</v>
      </c>
    </row>
    <row r="41" spans="1:21" x14ac:dyDescent="0.3">
      <c r="C41" s="10" t="s">
        <v>11</v>
      </c>
      <c r="Q41" s="6">
        <f>AVERAGE(M18,M9,M14,M29,M24)</f>
        <v>1.4079598997493734E-2</v>
      </c>
      <c r="T41" s="6">
        <f>MEDIAN(M18,M9,M14,M29,M24)</f>
        <v>1.3866666666666666E-2</v>
      </c>
    </row>
    <row r="42" spans="1:21" x14ac:dyDescent="0.3">
      <c r="C42" s="10" t="s">
        <v>12</v>
      </c>
      <c r="Q42" s="6">
        <f>AVERAGE(M31,M6,M11,M34,M36,M22,M27)</f>
        <v>2.5720113564320961E-2</v>
      </c>
      <c r="T42" s="6">
        <f>MEDIAN(M31,M6,M11,M34,M36,M22,M27)</f>
        <v>2.9206349206349205E-2</v>
      </c>
    </row>
    <row r="43" spans="1:21" x14ac:dyDescent="0.3">
      <c r="C43" s="10" t="s">
        <v>18</v>
      </c>
      <c r="Q43" s="6">
        <f>AVERAGE(M15,M5,M10,M20,M21,M30,M33)</f>
        <v>1.1533042993872486E-2</v>
      </c>
      <c r="T43" s="6">
        <f>MEDIAN(M15,M5,M10,M20,M21,M30,M33)</f>
        <v>1.3015873015873015E-2</v>
      </c>
    </row>
    <row r="46" spans="1:21" x14ac:dyDescent="0.3">
      <c r="B46" s="36" t="s">
        <v>72</v>
      </c>
      <c r="C46" s="36"/>
      <c r="D46" s="36"/>
      <c r="E46" s="36"/>
      <c r="F46" s="36"/>
      <c r="G46" s="36"/>
      <c r="H46" s="36"/>
      <c r="I46" s="36"/>
      <c r="J46" s="36"/>
    </row>
    <row r="47" spans="1:21" x14ac:dyDescent="0.3">
      <c r="B47" s="31" t="s">
        <v>37</v>
      </c>
      <c r="C47" s="31" t="s">
        <v>38</v>
      </c>
      <c r="D47" t="s">
        <v>27</v>
      </c>
      <c r="E47" t="s">
        <v>9</v>
      </c>
      <c r="F47" t="s">
        <v>10</v>
      </c>
      <c r="G47" t="s">
        <v>13</v>
      </c>
      <c r="H47" t="s">
        <v>11</v>
      </c>
      <c r="I47" t="s">
        <v>12</v>
      </c>
      <c r="J47" t="s">
        <v>18</v>
      </c>
    </row>
    <row r="48" spans="1:21" x14ac:dyDescent="0.3">
      <c r="B48" s="17">
        <v>1</v>
      </c>
      <c r="C48" s="17" t="s">
        <v>39</v>
      </c>
      <c r="D48" s="6">
        <f>AVERAGE(E48:J48)</f>
        <v>1.5039072039072031E-2</v>
      </c>
      <c r="E48" s="33">
        <v>1.5039072039072038E-2</v>
      </c>
      <c r="F48" s="18">
        <v>2.2444444444444447E-2</v>
      </c>
      <c r="G48" s="33">
        <v>1.5039072039072E-2</v>
      </c>
      <c r="H48" s="18">
        <v>4.9523809523809503E-3</v>
      </c>
      <c r="I48" s="18">
        <v>1.968253968253968E-2</v>
      </c>
      <c r="J48" s="18">
        <v>1.3076923076923075E-2</v>
      </c>
    </row>
    <row r="49" spans="2:10" x14ac:dyDescent="0.3">
      <c r="B49" s="17">
        <v>3</v>
      </c>
      <c r="C49" s="17" t="s">
        <v>40</v>
      </c>
      <c r="D49" s="6">
        <f t="shared" ref="D49:D73" si="47">AVERAGE(E49:J49)</f>
        <v>3.3916921264955026E-2</v>
      </c>
      <c r="E49" s="18">
        <v>3.282051282051282E-2</v>
      </c>
      <c r="F49" s="18">
        <v>4.3529411764705879E-2</v>
      </c>
      <c r="G49" s="33">
        <v>3.3916921264955026E-2</v>
      </c>
      <c r="H49" s="33">
        <v>3.3916921264955026E-2</v>
      </c>
      <c r="I49" s="18">
        <v>4.9425287356321845E-2</v>
      </c>
      <c r="J49" s="18">
        <v>9.892473118279569E-3</v>
      </c>
    </row>
    <row r="50" spans="2:10" x14ac:dyDescent="0.3">
      <c r="B50" s="17">
        <v>4</v>
      </c>
      <c r="C50" s="17" t="s">
        <v>41</v>
      </c>
      <c r="D50" s="6">
        <f t="shared" si="47"/>
        <v>1.1415873015873016E-2</v>
      </c>
      <c r="E50" s="33">
        <v>1.1415873015873016E-2</v>
      </c>
      <c r="F50" s="33">
        <v>1.1415873015873016E-2</v>
      </c>
      <c r="G50" s="18">
        <v>9.5238095238095247E-3</v>
      </c>
      <c r="H50" s="18">
        <v>1.3866666666666666E-2</v>
      </c>
      <c r="I50" s="33">
        <v>1.1415873015873016E-2</v>
      </c>
      <c r="J50" s="18">
        <v>1.0857142857142857E-2</v>
      </c>
    </row>
    <row r="51" spans="2:10" x14ac:dyDescent="0.3">
      <c r="B51" s="17">
        <v>5</v>
      </c>
      <c r="C51" s="17" t="s">
        <v>42</v>
      </c>
      <c r="D51" s="6">
        <f t="shared" si="47"/>
        <v>2.8888888888888891E-2</v>
      </c>
      <c r="E51" s="33">
        <v>2.8888888888888888E-2</v>
      </c>
      <c r="F51" s="18">
        <v>3.3333333333333333E-2</v>
      </c>
      <c r="G51" s="33">
        <v>2.8888888888888888E-2</v>
      </c>
      <c r="H51" s="18">
        <v>2.4444444444444446E-2</v>
      </c>
      <c r="I51" s="33">
        <v>2.8888888888888888E-2</v>
      </c>
      <c r="J51" s="33">
        <v>2.8888888888888888E-2</v>
      </c>
    </row>
    <row r="52" spans="2:10" x14ac:dyDescent="0.3">
      <c r="B52" s="17">
        <v>6</v>
      </c>
      <c r="C52" s="17" t="s">
        <v>43</v>
      </c>
      <c r="D52" s="6">
        <f t="shared" si="47"/>
        <v>2.8888888888888891E-2</v>
      </c>
      <c r="E52" s="33">
        <v>2.8888888888888888E-2</v>
      </c>
      <c r="F52" s="18">
        <v>3.3333333333333333E-2</v>
      </c>
      <c r="G52" s="33">
        <v>2.8888888888888888E-2</v>
      </c>
      <c r="H52" s="18">
        <v>2.4444444444444446E-2</v>
      </c>
      <c r="I52" s="33">
        <v>2.8888888888888888E-2</v>
      </c>
      <c r="J52" s="33">
        <v>2.8888888888888888E-2</v>
      </c>
    </row>
    <row r="53" spans="2:10" x14ac:dyDescent="0.3">
      <c r="B53" s="17">
        <v>7</v>
      </c>
      <c r="C53" s="17" t="s">
        <v>44</v>
      </c>
      <c r="D53" s="6">
        <f t="shared" si="47"/>
        <v>1.8284672791344141E-2</v>
      </c>
      <c r="E53" s="40">
        <v>2.1497162905168527E-2</v>
      </c>
      <c r="F53" s="40">
        <v>2.1497162905168527E-2</v>
      </c>
      <c r="G53" s="40">
        <v>2.1497162905168527E-2</v>
      </c>
      <c r="H53" s="40">
        <v>2.1497162905168527E-2</v>
      </c>
      <c r="I53" s="40">
        <v>2.1497162905168527E-2</v>
      </c>
      <c r="J53" s="18">
        <v>2.2222222222222222E-3</v>
      </c>
    </row>
    <row r="54" spans="2:10" x14ac:dyDescent="0.3">
      <c r="B54" s="32">
        <v>8</v>
      </c>
      <c r="C54" s="32" t="s">
        <v>45</v>
      </c>
      <c r="D54" s="6">
        <f t="shared" si="47"/>
        <v>2.0414302420973772E-2</v>
      </c>
      <c r="E54" s="40">
        <v>2.1497162905168527E-2</v>
      </c>
      <c r="F54" s="40">
        <v>2.1497162905168527E-2</v>
      </c>
      <c r="G54" s="40">
        <v>2.1497162905168527E-2</v>
      </c>
      <c r="H54" s="40">
        <v>2.1497162905168527E-2</v>
      </c>
      <c r="I54" s="40">
        <v>2.1497162905168527E-2</v>
      </c>
      <c r="J54" s="18">
        <v>1.4999999999999999E-2</v>
      </c>
    </row>
    <row r="55" spans="2:10" x14ac:dyDescent="0.3">
      <c r="B55" s="17">
        <v>9</v>
      </c>
      <c r="C55" s="17" t="s">
        <v>46</v>
      </c>
      <c r="D55" s="6">
        <f t="shared" si="47"/>
        <v>4.9748678535525498E-3</v>
      </c>
      <c r="E55" s="6">
        <v>4.9748678535525498E-3</v>
      </c>
      <c r="F55" s="33">
        <v>4.9748678535525498E-3</v>
      </c>
      <c r="G55" s="18">
        <v>6.678989525569932E-3</v>
      </c>
      <c r="H55" s="18">
        <v>4.9122807017543861E-3</v>
      </c>
      <c r="I55" s="18">
        <v>3.333333333333334E-3</v>
      </c>
      <c r="J55" s="33">
        <v>4.9748678535525498E-3</v>
      </c>
    </row>
    <row r="56" spans="2:10" x14ac:dyDescent="0.3">
      <c r="B56" s="17">
        <v>10</v>
      </c>
      <c r="C56" s="17" t="s">
        <v>47</v>
      </c>
      <c r="D56" s="6">
        <f t="shared" si="47"/>
        <v>2.103382885286284E-2</v>
      </c>
      <c r="E56" s="40">
        <v>2.103382885286284E-2</v>
      </c>
      <c r="F56" s="40">
        <v>2.103382885286284E-2</v>
      </c>
      <c r="G56" s="40">
        <v>2.103382885286284E-2</v>
      </c>
      <c r="H56" s="40">
        <v>2.103382885286284E-2</v>
      </c>
      <c r="I56" s="40">
        <v>2.103382885286284E-2</v>
      </c>
      <c r="J56" s="40">
        <v>2.103382885286284E-2</v>
      </c>
    </row>
    <row r="57" spans="2:10" x14ac:dyDescent="0.3">
      <c r="B57" s="17">
        <v>11</v>
      </c>
      <c r="C57" s="17" t="s">
        <v>48</v>
      </c>
      <c r="D57" s="6">
        <f t="shared" si="47"/>
        <v>2.103382885286284E-2</v>
      </c>
      <c r="E57" s="40">
        <v>2.103382885286284E-2</v>
      </c>
      <c r="F57" s="40">
        <v>2.103382885286284E-2</v>
      </c>
      <c r="G57" s="40">
        <v>2.103382885286284E-2</v>
      </c>
      <c r="H57" s="40">
        <v>2.103382885286284E-2</v>
      </c>
      <c r="I57" s="40">
        <v>2.103382885286284E-2</v>
      </c>
      <c r="J57" s="40">
        <v>2.103382885286284E-2</v>
      </c>
    </row>
    <row r="58" spans="2:10" x14ac:dyDescent="0.3">
      <c r="B58" s="17">
        <v>12</v>
      </c>
      <c r="C58" s="17" t="s">
        <v>49</v>
      </c>
      <c r="D58" s="6">
        <f t="shared" si="47"/>
        <v>2.6399999999999996E-2</v>
      </c>
      <c r="E58" s="18">
        <v>2.6399999999999996E-2</v>
      </c>
      <c r="F58" s="33">
        <v>2.6399999999999996E-2</v>
      </c>
      <c r="G58" s="33">
        <v>2.6399999999999996E-2</v>
      </c>
      <c r="H58" s="33">
        <v>2.6399999999999996E-2</v>
      </c>
      <c r="I58" s="33">
        <v>2.6399999999999996E-2</v>
      </c>
      <c r="J58" s="33">
        <v>2.6399999999999996E-2</v>
      </c>
    </row>
    <row r="59" spans="2:10" x14ac:dyDescent="0.3">
      <c r="B59" s="32">
        <v>13</v>
      </c>
      <c r="C59" s="32" t="s">
        <v>50</v>
      </c>
      <c r="D59" s="6">
        <f t="shared" si="47"/>
        <v>2.103382885286284E-2</v>
      </c>
      <c r="E59" s="40">
        <v>2.103382885286284E-2</v>
      </c>
      <c r="F59" s="40">
        <v>2.103382885286284E-2</v>
      </c>
      <c r="G59" s="40">
        <v>2.103382885286284E-2</v>
      </c>
      <c r="H59" s="40">
        <v>2.103382885286284E-2</v>
      </c>
      <c r="I59" s="40">
        <v>2.103382885286284E-2</v>
      </c>
      <c r="J59" s="40">
        <v>2.103382885286284E-2</v>
      </c>
    </row>
    <row r="60" spans="2:10" x14ac:dyDescent="0.3">
      <c r="B60" s="17">
        <v>14</v>
      </c>
      <c r="C60" s="17" t="s">
        <v>51</v>
      </c>
      <c r="D60" s="6">
        <f t="shared" si="47"/>
        <v>2.1666666666666667E-2</v>
      </c>
      <c r="E60" s="18">
        <v>1.4999999999999998E-2</v>
      </c>
      <c r="F60" s="33">
        <v>2.1666666666666667E-2</v>
      </c>
      <c r="G60" s="33">
        <v>2.1666666666666667E-2</v>
      </c>
      <c r="H60" s="33">
        <v>2.1666666666666667E-2</v>
      </c>
      <c r="I60" s="18">
        <v>3.3333333333333333E-2</v>
      </c>
      <c r="J60" s="18">
        <v>1.666666666666667E-2</v>
      </c>
    </row>
    <row r="61" spans="2:10" x14ac:dyDescent="0.3">
      <c r="B61" s="17">
        <v>15</v>
      </c>
      <c r="C61" s="17" t="s">
        <v>52</v>
      </c>
      <c r="D61" s="6">
        <f t="shared" si="47"/>
        <v>2.2716049382716052E-2</v>
      </c>
      <c r="E61" s="40">
        <v>2.2716049382716052E-2</v>
      </c>
      <c r="F61" s="40">
        <v>2.2716049382716052E-2</v>
      </c>
      <c r="G61" s="40">
        <v>2.2716049382716052E-2</v>
      </c>
      <c r="H61" s="40">
        <v>2.2716049382716052E-2</v>
      </c>
      <c r="I61" s="40">
        <v>2.2716049382716052E-2</v>
      </c>
      <c r="J61" s="40">
        <v>2.2716049382716052E-2</v>
      </c>
    </row>
    <row r="62" spans="2:10" x14ac:dyDescent="0.3">
      <c r="B62" s="17">
        <v>16</v>
      </c>
      <c r="C62" s="17" t="s">
        <v>53</v>
      </c>
      <c r="D62" s="6">
        <f t="shared" si="47"/>
        <v>2.4999999999999998E-2</v>
      </c>
      <c r="E62" s="18">
        <v>3.6666666666666667E-2</v>
      </c>
      <c r="F62" s="33">
        <v>2.5000000000000001E-2</v>
      </c>
      <c r="G62" s="33">
        <v>2.5000000000000001E-2</v>
      </c>
      <c r="H62" s="33">
        <v>2.5000000000000001E-2</v>
      </c>
      <c r="I62" s="18">
        <v>1.3333333333333334E-2</v>
      </c>
      <c r="J62" s="33">
        <v>2.5000000000000001E-2</v>
      </c>
    </row>
    <row r="63" spans="2:10" x14ac:dyDescent="0.3">
      <c r="B63" s="17">
        <v>17</v>
      </c>
      <c r="C63" s="17" t="s">
        <v>54</v>
      </c>
      <c r="D63" s="6">
        <f t="shared" si="47"/>
        <v>2.2716049382716052E-2</v>
      </c>
      <c r="E63" s="40">
        <v>2.2716049382716052E-2</v>
      </c>
      <c r="F63" s="40">
        <v>2.2716049382716052E-2</v>
      </c>
      <c r="G63" s="40">
        <v>2.2716049382716052E-2</v>
      </c>
      <c r="H63" s="40">
        <v>2.2716049382716052E-2</v>
      </c>
      <c r="I63" s="40">
        <v>2.2716049382716052E-2</v>
      </c>
      <c r="J63" s="40">
        <v>2.2716049382716052E-2</v>
      </c>
    </row>
    <row r="64" spans="2:10" x14ac:dyDescent="0.3">
      <c r="B64" s="17">
        <v>18</v>
      </c>
      <c r="C64" s="17" t="s">
        <v>55</v>
      </c>
      <c r="D64" s="6">
        <f t="shared" si="47"/>
        <v>2.2716049382716052E-2</v>
      </c>
      <c r="E64" s="40">
        <v>2.2716049382716052E-2</v>
      </c>
      <c r="F64" s="40">
        <v>2.2716049382716052E-2</v>
      </c>
      <c r="G64" s="40">
        <v>2.2716049382716052E-2</v>
      </c>
      <c r="H64" s="40">
        <v>2.2716049382716052E-2</v>
      </c>
      <c r="I64" s="40">
        <v>2.2716049382716052E-2</v>
      </c>
      <c r="J64" s="40">
        <v>2.2716049382716052E-2</v>
      </c>
    </row>
    <row r="65" spans="2:11" x14ac:dyDescent="0.3">
      <c r="B65" s="32">
        <v>19</v>
      </c>
      <c r="C65" s="32" t="s">
        <v>56</v>
      </c>
      <c r="D65" s="6">
        <f t="shared" si="47"/>
        <v>2.2716049382716052E-2</v>
      </c>
      <c r="E65" s="40">
        <v>2.2716049382716052E-2</v>
      </c>
      <c r="F65" s="40">
        <v>2.2716049382716052E-2</v>
      </c>
      <c r="G65" s="40">
        <v>2.2716049382716052E-2</v>
      </c>
      <c r="H65" s="40">
        <v>2.2716049382716052E-2</v>
      </c>
      <c r="I65" s="40">
        <v>2.2716049382716052E-2</v>
      </c>
      <c r="J65" s="40">
        <v>2.2716049382716052E-2</v>
      </c>
    </row>
    <row r="66" spans="2:11" x14ac:dyDescent="0.3">
      <c r="B66" s="17">
        <v>20</v>
      </c>
      <c r="C66" s="17" t="s">
        <v>57</v>
      </c>
      <c r="D66" s="6">
        <f>AVERAGE(E66:J66)</f>
        <v>2.148148148148148E-2</v>
      </c>
      <c r="E66" s="33">
        <v>2.148148148148148E-2</v>
      </c>
      <c r="F66" s="33">
        <v>2.148148148148148E-2</v>
      </c>
      <c r="G66" s="33">
        <v>2.148148148148148E-2</v>
      </c>
      <c r="H66" s="18">
        <v>2.2222222222222223E-2</v>
      </c>
      <c r="I66" s="18">
        <v>2.9206349206349205E-2</v>
      </c>
      <c r="J66" s="18">
        <v>1.3015873015873015E-2</v>
      </c>
    </row>
    <row r="67" spans="2:11" x14ac:dyDescent="0.3">
      <c r="B67" s="17">
        <v>21</v>
      </c>
      <c r="C67" s="17" t="s">
        <v>58</v>
      </c>
      <c r="D67" s="6">
        <f t="shared" si="47"/>
        <v>2.2716049382716052E-2</v>
      </c>
      <c r="E67" s="40">
        <v>2.2716049382716052E-2</v>
      </c>
      <c r="F67" s="40">
        <v>2.2716049382716052E-2</v>
      </c>
      <c r="G67" s="40">
        <v>2.2716049382716052E-2</v>
      </c>
      <c r="H67" s="40">
        <v>2.2716049382716052E-2</v>
      </c>
      <c r="I67" s="40">
        <v>2.2716049382716052E-2</v>
      </c>
      <c r="J67" s="40">
        <v>2.2716049382716052E-2</v>
      </c>
    </row>
    <row r="68" spans="2:11" x14ac:dyDescent="0.3">
      <c r="B68" s="17">
        <v>24</v>
      </c>
      <c r="C68" s="17" t="s">
        <v>59</v>
      </c>
      <c r="D68" s="6">
        <f t="shared" si="47"/>
        <v>2.2716049382716052E-2</v>
      </c>
      <c r="E68" s="40">
        <v>2.2716049382716052E-2</v>
      </c>
      <c r="F68" s="40">
        <v>2.2716049382716052E-2</v>
      </c>
      <c r="G68" s="40">
        <v>2.2716049382716052E-2</v>
      </c>
      <c r="H68" s="40">
        <v>2.2716049382716052E-2</v>
      </c>
      <c r="I68" s="40">
        <v>2.2716049382716052E-2</v>
      </c>
      <c r="J68" s="40">
        <v>2.2716049382716052E-2</v>
      </c>
    </row>
    <row r="69" spans="2:11" x14ac:dyDescent="0.3">
      <c r="B69" s="17">
        <v>25</v>
      </c>
      <c r="C69" s="17" t="s">
        <v>60</v>
      </c>
      <c r="D69" s="6">
        <f t="shared" si="47"/>
        <v>2.2716049382716052E-2</v>
      </c>
      <c r="E69" s="40">
        <v>2.2716049382716052E-2</v>
      </c>
      <c r="F69" s="40">
        <v>2.2716049382716052E-2</v>
      </c>
      <c r="G69" s="40">
        <v>2.2716049382716052E-2</v>
      </c>
      <c r="H69" s="40">
        <v>2.2716049382716052E-2</v>
      </c>
      <c r="I69" s="40">
        <v>2.2716049382716052E-2</v>
      </c>
      <c r="J69" s="40">
        <v>2.2716049382716052E-2</v>
      </c>
    </row>
    <row r="70" spans="2:11" x14ac:dyDescent="0.3">
      <c r="B70" s="17">
        <v>26</v>
      </c>
      <c r="C70" s="17" t="s">
        <v>61</v>
      </c>
      <c r="D70" s="6">
        <f t="shared" si="47"/>
        <v>2.27160493827161E-2</v>
      </c>
      <c r="E70" s="40">
        <v>2.27160493827161E-2</v>
      </c>
      <c r="F70" s="40">
        <v>2.27160493827161E-2</v>
      </c>
      <c r="G70" s="40">
        <v>2.27160493827161E-2</v>
      </c>
      <c r="H70" s="40">
        <v>2.27160493827161E-2</v>
      </c>
      <c r="I70" s="40">
        <v>2.27160493827161E-2</v>
      </c>
      <c r="J70" s="40">
        <v>2.27160493827161E-2</v>
      </c>
    </row>
    <row r="71" spans="2:11" x14ac:dyDescent="0.3">
      <c r="B71" s="32">
        <v>27</v>
      </c>
      <c r="C71" s="32" t="s">
        <v>62</v>
      </c>
      <c r="D71" s="6">
        <f t="shared" si="47"/>
        <v>2.27160493827161E-2</v>
      </c>
      <c r="E71" s="40">
        <v>2.27160493827161E-2</v>
      </c>
      <c r="F71" s="40">
        <v>2.27160493827161E-2</v>
      </c>
      <c r="G71" s="40">
        <v>2.27160493827161E-2</v>
      </c>
      <c r="H71" s="40">
        <v>2.27160493827161E-2</v>
      </c>
      <c r="I71" s="40">
        <v>2.27160493827161E-2</v>
      </c>
      <c r="J71" s="40">
        <v>2.27160493827161E-2</v>
      </c>
    </row>
    <row r="72" spans="2:11" x14ac:dyDescent="0.3">
      <c r="B72" s="17">
        <v>28</v>
      </c>
      <c r="C72" s="17" t="s">
        <v>63</v>
      </c>
      <c r="D72" s="6">
        <f t="shared" si="47"/>
        <v>2.103382885286284E-2</v>
      </c>
      <c r="E72" s="40">
        <v>2.103382885286284E-2</v>
      </c>
      <c r="F72" s="40">
        <v>2.103382885286284E-2</v>
      </c>
      <c r="G72" s="40">
        <v>2.103382885286284E-2</v>
      </c>
      <c r="H72" s="40">
        <v>2.103382885286284E-2</v>
      </c>
      <c r="I72" s="40">
        <v>2.103382885286284E-2</v>
      </c>
      <c r="J72" s="40">
        <v>2.103382885286284E-2</v>
      </c>
    </row>
    <row r="73" spans="2:11" x14ac:dyDescent="0.3">
      <c r="B73" s="17">
        <v>29</v>
      </c>
      <c r="C73" s="17" t="s">
        <v>64</v>
      </c>
      <c r="D73" s="6">
        <f t="shared" si="47"/>
        <v>2.103382885286284E-2</v>
      </c>
      <c r="E73" s="40">
        <v>2.103382885286284E-2</v>
      </c>
      <c r="F73" s="40">
        <v>2.103382885286284E-2</v>
      </c>
      <c r="G73" s="40">
        <v>2.103382885286284E-2</v>
      </c>
      <c r="H73" s="40">
        <v>2.103382885286284E-2</v>
      </c>
      <c r="I73" s="40">
        <v>2.103382885286284E-2</v>
      </c>
      <c r="J73" s="40">
        <v>2.103382885286284E-2</v>
      </c>
    </row>
    <row r="75" spans="2:11" x14ac:dyDescent="0.3">
      <c r="C75" s="17" t="s">
        <v>14</v>
      </c>
      <c r="D75" s="6">
        <f>AVERAGE(D48:D73)</f>
        <v>2.1768662462325204E-2</v>
      </c>
      <c r="E75" s="6">
        <f>AVERAGE(E48:E73)</f>
        <v>2.2084006391308933E-2</v>
      </c>
      <c r="F75" s="6">
        <f t="shared" ref="F75:J75" si="48">AVERAGE(F48:F73)</f>
        <v>2.2930281785095638E-2</v>
      </c>
      <c r="G75" s="6">
        <f t="shared" si="48"/>
        <v>2.1926639723016474E-2</v>
      </c>
      <c r="H75" s="6">
        <f t="shared" si="48"/>
        <v>2.1324382380101179E-2</v>
      </c>
      <c r="I75" s="6">
        <f t="shared" si="48"/>
        <v>2.294291313684451E-2</v>
      </c>
      <c r="J75" s="6">
        <f t="shared" si="48"/>
        <v>1.940375135758448E-2</v>
      </c>
      <c r="K75" s="6"/>
    </row>
    <row r="76" spans="2:11" x14ac:dyDescent="0.3">
      <c r="C76" s="17" t="s">
        <v>17</v>
      </c>
      <c r="D76" s="6">
        <f>MIN(D48:D73)</f>
        <v>4.9748678535525498E-3</v>
      </c>
    </row>
    <row r="77" spans="2:11" x14ac:dyDescent="0.3">
      <c r="C77" s="17" t="s">
        <v>16</v>
      </c>
      <c r="D77" s="6">
        <f>MAX(D48:D73)</f>
        <v>3.3916921264955026E-2</v>
      </c>
    </row>
  </sheetData>
  <autoFilter ref="A2:T4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factors</vt:lpstr>
      <vt:lpstr>den Biggelaar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Sonderegger</dc:creator>
  <cp:lastModifiedBy>Thomas Sonderegger</cp:lastModifiedBy>
  <dcterms:created xsi:type="dcterms:W3CDTF">2019-03-07T13:59:47Z</dcterms:created>
  <dcterms:modified xsi:type="dcterms:W3CDTF">2020-09-08T14:25:32Z</dcterms:modified>
</cp:coreProperties>
</file>